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4\"/>
    </mc:Choice>
  </mc:AlternateContent>
  <xr:revisionPtr revIDLastSave="0" documentId="13_ncr:1_{47481993-DAEF-4F84-8887-6D559FF0E76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 повышающим коэф" sheetId="3" r:id="rId1"/>
  </sheets>
  <externalReferences>
    <externalReference r:id="rId2"/>
  </externalReferences>
  <definedNames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000" localSheetId="0">#REF!</definedName>
    <definedName name="table20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010" localSheetId="0">#REF!</definedName>
    <definedName name="table301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600" localSheetId="0">#REF!</definedName>
    <definedName name="table600">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а1" localSheetId="0">'[1]99'!#REF!</definedName>
    <definedName name="а1">'[1]99'!#REF!</definedName>
    <definedName name="аа" localSheetId="0">'[1]99'!#REF!</definedName>
    <definedName name="аа">'[1]99'!#REF!</definedName>
    <definedName name="ВАК" localSheetId="0">'[1]99'!#REF!</definedName>
    <definedName name="ВАК">'[1]99'!#REF!</definedName>
    <definedName name="_xlnm.Print_Titles" localSheetId="0">'с повышающим коэф'!$A:$B,'с повышающим коэф'!$8:$11</definedName>
    <definedName name="кк" localSheetId="0">'[1]99'!#REF!</definedName>
    <definedName name="кк">'[1]99'!#REF!</definedName>
    <definedName name="п" localSheetId="0">'[1]99'!#REF!</definedName>
    <definedName name="п">'[1]99'!#REF!</definedName>
  </definedNames>
  <calcPr calcId="191029"/>
</workbook>
</file>

<file path=xl/calcChain.xml><?xml version="1.0" encoding="utf-8"?>
<calcChain xmlns="http://schemas.openxmlformats.org/spreadsheetml/2006/main">
  <c r="I170" i="3" l="1"/>
  <c r="I169" i="3"/>
  <c r="I168" i="3"/>
  <c r="I167" i="3"/>
  <c r="I166" i="3"/>
  <c r="I165" i="3"/>
  <c r="I162" i="3"/>
  <c r="I161" i="3"/>
  <c r="I160" i="3"/>
  <c r="I159" i="3"/>
  <c r="I157" i="3"/>
  <c r="I154" i="3"/>
  <c r="I153" i="3"/>
  <c r="I152" i="3"/>
  <c r="I151" i="3"/>
  <c r="I150" i="3"/>
  <c r="I148" i="3"/>
  <c r="I147" i="3"/>
  <c r="I144" i="3"/>
  <c r="I143" i="3"/>
  <c r="I141" i="3"/>
  <c r="I140" i="3"/>
  <c r="I139" i="3"/>
  <c r="I138" i="3"/>
  <c r="I137" i="3"/>
  <c r="I134" i="3"/>
  <c r="I133" i="3"/>
  <c r="I132" i="3"/>
  <c r="I131" i="3"/>
  <c r="I130" i="3"/>
  <c r="I129" i="3"/>
  <c r="I128" i="3"/>
  <c r="I127" i="3"/>
  <c r="I124" i="3"/>
  <c r="I123" i="3"/>
  <c r="I122" i="3"/>
  <c r="I121" i="3"/>
  <c r="I120" i="3"/>
  <c r="I118" i="3"/>
  <c r="I117" i="3"/>
  <c r="I116" i="3"/>
  <c r="I113" i="3"/>
  <c r="I112" i="3"/>
  <c r="I111" i="3"/>
  <c r="I110" i="3"/>
  <c r="I109" i="3"/>
  <c r="I106" i="3"/>
  <c r="I105" i="3"/>
  <c r="I104" i="3"/>
  <c r="I101" i="3"/>
  <c r="I100" i="3"/>
  <c r="I99" i="3"/>
  <c r="I98" i="3"/>
  <c r="I97" i="3"/>
  <c r="I96" i="3"/>
  <c r="I95" i="3"/>
  <c r="I94" i="3"/>
  <c r="I91" i="3"/>
  <c r="I90" i="3"/>
  <c r="I89" i="3"/>
  <c r="I88" i="3"/>
  <c r="I87" i="3"/>
  <c r="I86" i="3"/>
  <c r="I84" i="3"/>
  <c r="I81" i="3"/>
  <c r="I80" i="3"/>
  <c r="I79" i="3"/>
  <c r="I78" i="3"/>
  <c r="I77" i="3"/>
  <c r="I76" i="3"/>
  <c r="I75" i="3"/>
  <c r="I73" i="3"/>
  <c r="I72" i="3"/>
  <c r="I71" i="3"/>
  <c r="I68" i="3"/>
  <c r="I67" i="3"/>
  <c r="I66" i="3"/>
  <c r="I65" i="3"/>
  <c r="I63" i="3"/>
  <c r="I62" i="3"/>
  <c r="I61" i="3"/>
  <c r="I60" i="3"/>
  <c r="I59" i="3"/>
  <c r="I58" i="3"/>
  <c r="I55" i="3"/>
  <c r="I54" i="3"/>
  <c r="I53" i="3"/>
  <c r="I52" i="3"/>
  <c r="I51" i="3"/>
  <c r="I49" i="3"/>
  <c r="I48" i="3"/>
  <c r="I45" i="3"/>
  <c r="I44" i="3"/>
  <c r="I43" i="3"/>
  <c r="I42" i="3"/>
  <c r="I41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3" i="3"/>
  <c r="I22" i="3"/>
  <c r="I21" i="3"/>
  <c r="I20" i="3"/>
  <c r="I16" i="3"/>
  <c r="I17" i="3"/>
  <c r="I18" i="3"/>
  <c r="I15" i="3"/>
  <c r="V84" i="3"/>
  <c r="V137" i="3"/>
  <c r="V138" i="3"/>
  <c r="W84" i="3"/>
  <c r="W137" i="3"/>
  <c r="W138" i="3"/>
  <c r="W139" i="3"/>
  <c r="G138" i="3"/>
  <c r="G27" i="3"/>
  <c r="W27" i="3" s="1"/>
  <c r="V27" i="3" s="1"/>
  <c r="G28" i="3"/>
  <c r="G29" i="3"/>
  <c r="G30" i="3"/>
  <c r="W28" i="3"/>
  <c r="V28" i="3" s="1"/>
  <c r="W29" i="3"/>
  <c r="V29" i="3" s="1"/>
  <c r="M24" i="3" l="1"/>
  <c r="L24" i="3"/>
  <c r="I24" i="3"/>
  <c r="G24" i="3"/>
  <c r="G141" i="3" l="1"/>
  <c r="W141" i="3" s="1"/>
  <c r="V141" i="3" s="1"/>
  <c r="G45" i="3"/>
  <c r="W45" i="3" s="1"/>
  <c r="V45" i="3" s="1"/>
  <c r="G44" i="3"/>
  <c r="W44" i="3" s="1"/>
  <c r="V44" i="3" s="1"/>
  <c r="G43" i="3"/>
  <c r="W43" i="3" s="1"/>
  <c r="V43" i="3" s="1"/>
  <c r="G42" i="3"/>
  <c r="W42" i="3" s="1"/>
  <c r="V42" i="3" s="1"/>
  <c r="G41" i="3"/>
  <c r="W41" i="3" s="1"/>
  <c r="V41" i="3" s="1"/>
  <c r="G40" i="3"/>
  <c r="W40" i="3" s="1"/>
  <c r="V40" i="3" s="1"/>
  <c r="C24" i="3"/>
  <c r="P45" i="3" l="1"/>
  <c r="S45" i="3"/>
  <c r="P44" i="3"/>
  <c r="S44" i="3"/>
  <c r="P43" i="3"/>
  <c r="P42" i="3"/>
  <c r="S43" i="3"/>
  <c r="S42" i="3"/>
  <c r="P41" i="3"/>
  <c r="S41" i="3"/>
  <c r="P40" i="3"/>
  <c r="S40" i="3"/>
  <c r="C125" i="3"/>
  <c r="M13" i="3" l="1"/>
  <c r="L13" i="3"/>
  <c r="M46" i="3"/>
  <c r="L46" i="3"/>
  <c r="M56" i="3"/>
  <c r="L56" i="3"/>
  <c r="M69" i="3"/>
  <c r="L69" i="3"/>
  <c r="M82" i="3"/>
  <c r="L82" i="3"/>
  <c r="M92" i="3"/>
  <c r="L92" i="3"/>
  <c r="M102" i="3"/>
  <c r="L102" i="3"/>
  <c r="M107" i="3"/>
  <c r="L107" i="3"/>
  <c r="M114" i="3"/>
  <c r="L114" i="3"/>
  <c r="M125" i="3"/>
  <c r="L125" i="3"/>
  <c r="M135" i="3"/>
  <c r="L135" i="3"/>
  <c r="M145" i="3"/>
  <c r="L145" i="3"/>
  <c r="M155" i="3"/>
  <c r="L155" i="3"/>
  <c r="M163" i="3"/>
  <c r="L163" i="3"/>
  <c r="G140" i="3"/>
  <c r="W140" i="3" s="1"/>
  <c r="V140" i="3" s="1"/>
  <c r="G118" i="3"/>
  <c r="W118" i="3" s="1"/>
  <c r="V118" i="3" s="1"/>
  <c r="G123" i="3"/>
  <c r="W123" i="3" s="1"/>
  <c r="V123" i="3" s="1"/>
  <c r="G122" i="3"/>
  <c r="S122" i="3" l="1"/>
  <c r="W122" i="3"/>
  <c r="V122" i="3" s="1"/>
  <c r="P118" i="3"/>
  <c r="S118" i="3"/>
  <c r="P140" i="3"/>
  <c r="S140" i="3"/>
  <c r="P123" i="3"/>
  <c r="S123" i="3"/>
  <c r="P122" i="3"/>
  <c r="A54" i="3"/>
  <c r="A55" i="3" s="1"/>
  <c r="A51" i="3"/>
  <c r="C155" i="3" l="1"/>
  <c r="C56" i="3"/>
  <c r="S30" i="3" l="1"/>
  <c r="W30" i="3"/>
  <c r="V30" i="3" s="1"/>
  <c r="P30" i="3"/>
  <c r="G170" i="3"/>
  <c r="W170" i="3" s="1"/>
  <c r="V170" i="3" s="1"/>
  <c r="G169" i="3"/>
  <c r="W169" i="3" s="1"/>
  <c r="V169" i="3" s="1"/>
  <c r="G168" i="3"/>
  <c r="W168" i="3" s="1"/>
  <c r="V168" i="3" s="1"/>
  <c r="G167" i="3"/>
  <c r="W167" i="3" s="1"/>
  <c r="V167" i="3" s="1"/>
  <c r="G166" i="3"/>
  <c r="W166" i="3" s="1"/>
  <c r="V166" i="3" s="1"/>
  <c r="G165" i="3"/>
  <c r="G162" i="3"/>
  <c r="W162" i="3" s="1"/>
  <c r="V162" i="3" s="1"/>
  <c r="G161" i="3"/>
  <c r="W161" i="3" s="1"/>
  <c r="V161" i="3" s="1"/>
  <c r="G160" i="3"/>
  <c r="G159" i="3"/>
  <c r="W159" i="3" s="1"/>
  <c r="V159" i="3" s="1"/>
  <c r="G157" i="3"/>
  <c r="W157" i="3" s="1"/>
  <c r="G154" i="3"/>
  <c r="W154" i="3" s="1"/>
  <c r="V154" i="3" s="1"/>
  <c r="G148" i="3"/>
  <c r="W148" i="3" s="1"/>
  <c r="V148" i="3" s="1"/>
  <c r="G153" i="3"/>
  <c r="W153" i="3" s="1"/>
  <c r="V153" i="3" s="1"/>
  <c r="G152" i="3"/>
  <c r="W152" i="3" s="1"/>
  <c r="V152" i="3" s="1"/>
  <c r="G151" i="3"/>
  <c r="W151" i="3" s="1"/>
  <c r="V151" i="3" s="1"/>
  <c r="G150" i="3"/>
  <c r="W150" i="3" s="1"/>
  <c r="V150" i="3" s="1"/>
  <c r="G147" i="3"/>
  <c r="G144" i="3"/>
  <c r="W144" i="3" s="1"/>
  <c r="V144" i="3" s="1"/>
  <c r="G143" i="3"/>
  <c r="W143" i="3" s="1"/>
  <c r="V143" i="3" s="1"/>
  <c r="G139" i="3"/>
  <c r="G137" i="3"/>
  <c r="S137" i="3" s="1"/>
  <c r="G134" i="3"/>
  <c r="W134" i="3" s="1"/>
  <c r="V134" i="3" s="1"/>
  <c r="G133" i="3"/>
  <c r="W133" i="3" s="1"/>
  <c r="V133" i="3" s="1"/>
  <c r="G132" i="3"/>
  <c r="W132" i="3" s="1"/>
  <c r="V132" i="3" s="1"/>
  <c r="G127" i="3"/>
  <c r="G131" i="3"/>
  <c r="W131" i="3" s="1"/>
  <c r="V131" i="3" s="1"/>
  <c r="G130" i="3"/>
  <c r="W130" i="3" s="1"/>
  <c r="V130" i="3" s="1"/>
  <c r="G129" i="3"/>
  <c r="W129" i="3" s="1"/>
  <c r="V129" i="3" s="1"/>
  <c r="G128" i="3"/>
  <c r="W128" i="3" s="1"/>
  <c r="V128" i="3" s="1"/>
  <c r="G124" i="3"/>
  <c r="W124" i="3" s="1"/>
  <c r="V124" i="3" s="1"/>
  <c r="G117" i="3"/>
  <c r="W117" i="3" s="1"/>
  <c r="V117" i="3" s="1"/>
  <c r="G121" i="3"/>
  <c r="W121" i="3" s="1"/>
  <c r="V121" i="3" s="1"/>
  <c r="G120" i="3"/>
  <c r="W120" i="3" s="1"/>
  <c r="V120" i="3" s="1"/>
  <c r="G116" i="3"/>
  <c r="G113" i="3"/>
  <c r="W113" i="3" s="1"/>
  <c r="V113" i="3" s="1"/>
  <c r="G112" i="3"/>
  <c r="W112" i="3" s="1"/>
  <c r="V112" i="3" s="1"/>
  <c r="G111" i="3"/>
  <c r="W111" i="3" s="1"/>
  <c r="V111" i="3" s="1"/>
  <c r="G110" i="3"/>
  <c r="W110" i="3" s="1"/>
  <c r="V110" i="3" s="1"/>
  <c r="G109" i="3"/>
  <c r="G106" i="3"/>
  <c r="W106" i="3" s="1"/>
  <c r="V106" i="3" s="1"/>
  <c r="G105" i="3"/>
  <c r="W105" i="3" s="1"/>
  <c r="V105" i="3" s="1"/>
  <c r="G104" i="3"/>
  <c r="G101" i="3"/>
  <c r="W101" i="3" s="1"/>
  <c r="V101" i="3" s="1"/>
  <c r="G100" i="3"/>
  <c r="W100" i="3" s="1"/>
  <c r="V100" i="3" s="1"/>
  <c r="G99" i="3"/>
  <c r="W99" i="3" s="1"/>
  <c r="V99" i="3" s="1"/>
  <c r="G98" i="3"/>
  <c r="W98" i="3" s="1"/>
  <c r="V98" i="3" s="1"/>
  <c r="G97" i="3"/>
  <c r="W97" i="3" s="1"/>
  <c r="V97" i="3" s="1"/>
  <c r="G96" i="3"/>
  <c r="W96" i="3" s="1"/>
  <c r="V96" i="3" s="1"/>
  <c r="G95" i="3"/>
  <c r="W95" i="3" s="1"/>
  <c r="V95" i="3" s="1"/>
  <c r="G94" i="3"/>
  <c r="G91" i="3"/>
  <c r="W91" i="3" s="1"/>
  <c r="V91" i="3" s="1"/>
  <c r="G90" i="3"/>
  <c r="W90" i="3" s="1"/>
  <c r="V90" i="3" s="1"/>
  <c r="G89" i="3"/>
  <c r="W89" i="3" s="1"/>
  <c r="V89" i="3" s="1"/>
  <c r="G88" i="3"/>
  <c r="W88" i="3" s="1"/>
  <c r="V88" i="3" s="1"/>
  <c r="G87" i="3"/>
  <c r="W87" i="3" s="1"/>
  <c r="V87" i="3" s="1"/>
  <c r="G86" i="3"/>
  <c r="W86" i="3" s="1"/>
  <c r="G84" i="3"/>
  <c r="S84" i="3" s="1"/>
  <c r="G81" i="3"/>
  <c r="W81" i="3" s="1"/>
  <c r="V81" i="3" s="1"/>
  <c r="G80" i="3"/>
  <c r="W80" i="3" s="1"/>
  <c r="V80" i="3" s="1"/>
  <c r="G79" i="3"/>
  <c r="W79" i="3" s="1"/>
  <c r="V79" i="3" s="1"/>
  <c r="G78" i="3"/>
  <c r="W78" i="3" s="1"/>
  <c r="V78" i="3" s="1"/>
  <c r="G77" i="3"/>
  <c r="W77" i="3" s="1"/>
  <c r="V77" i="3" s="1"/>
  <c r="G76" i="3"/>
  <c r="W76" i="3" s="1"/>
  <c r="V76" i="3" s="1"/>
  <c r="G75" i="3"/>
  <c r="W75" i="3" s="1"/>
  <c r="V75" i="3" s="1"/>
  <c r="G73" i="3"/>
  <c r="W73" i="3" s="1"/>
  <c r="V73" i="3" s="1"/>
  <c r="G72" i="3"/>
  <c r="W72" i="3" s="1"/>
  <c r="V72" i="3" s="1"/>
  <c r="G71" i="3"/>
  <c r="G60" i="3"/>
  <c r="W60" i="3" s="1"/>
  <c r="V60" i="3" s="1"/>
  <c r="G61" i="3"/>
  <c r="W61" i="3" s="1"/>
  <c r="V61" i="3" s="1"/>
  <c r="G68" i="3"/>
  <c r="W68" i="3" s="1"/>
  <c r="V68" i="3" s="1"/>
  <c r="G67" i="3"/>
  <c r="W67" i="3" s="1"/>
  <c r="V67" i="3" s="1"/>
  <c r="G59" i="3"/>
  <c r="W59" i="3" s="1"/>
  <c r="V59" i="3" s="1"/>
  <c r="G62" i="3"/>
  <c r="W62" i="3" s="1"/>
  <c r="V62" i="3" s="1"/>
  <c r="G58" i="3"/>
  <c r="G63" i="3"/>
  <c r="W63" i="3" s="1"/>
  <c r="V63" i="3" s="1"/>
  <c r="G66" i="3"/>
  <c r="W66" i="3" s="1"/>
  <c r="V66" i="3" s="1"/>
  <c r="G65" i="3"/>
  <c r="W65" i="3" s="1"/>
  <c r="V65" i="3" s="1"/>
  <c r="G55" i="3"/>
  <c r="W55" i="3" s="1"/>
  <c r="V55" i="3" s="1"/>
  <c r="G48" i="3"/>
  <c r="G49" i="3"/>
  <c r="W49" i="3" s="1"/>
  <c r="V49" i="3" s="1"/>
  <c r="G54" i="3"/>
  <c r="W54" i="3" s="1"/>
  <c r="V54" i="3" s="1"/>
  <c r="G53" i="3"/>
  <c r="W53" i="3" s="1"/>
  <c r="V53" i="3" s="1"/>
  <c r="G52" i="3"/>
  <c r="W52" i="3" s="1"/>
  <c r="V52" i="3" s="1"/>
  <c r="G51" i="3"/>
  <c r="W51" i="3" s="1"/>
  <c r="V51" i="3" s="1"/>
  <c r="G39" i="3"/>
  <c r="W39" i="3" s="1"/>
  <c r="V39" i="3" s="1"/>
  <c r="G38" i="3"/>
  <c r="W38" i="3" s="1"/>
  <c r="V38" i="3" s="1"/>
  <c r="G37" i="3"/>
  <c r="W37" i="3" s="1"/>
  <c r="V37" i="3" s="1"/>
  <c r="G31" i="3"/>
  <c r="W31" i="3" s="1"/>
  <c r="V31" i="3" s="1"/>
  <c r="G36" i="3"/>
  <c r="W36" i="3" s="1"/>
  <c r="V36" i="3" s="1"/>
  <c r="G35" i="3"/>
  <c r="W35" i="3" s="1"/>
  <c r="V35" i="3" s="1"/>
  <c r="G34" i="3"/>
  <c r="W34" i="3" s="1"/>
  <c r="V34" i="3" s="1"/>
  <c r="G32" i="3"/>
  <c r="W32" i="3" s="1"/>
  <c r="V32" i="3" s="1"/>
  <c r="G26" i="3"/>
  <c r="G18" i="3"/>
  <c r="W18" i="3" s="1"/>
  <c r="V18" i="3" s="1"/>
  <c r="G23" i="3"/>
  <c r="W23" i="3" s="1"/>
  <c r="V23" i="3" s="1"/>
  <c r="G22" i="3"/>
  <c r="W22" i="3" s="1"/>
  <c r="V22" i="3" s="1"/>
  <c r="G21" i="3"/>
  <c r="W21" i="3" s="1"/>
  <c r="V21" i="3" s="1"/>
  <c r="G20" i="3"/>
  <c r="W20" i="3" s="1"/>
  <c r="V20" i="3" s="1"/>
  <c r="G17" i="3"/>
  <c r="W17" i="3" s="1"/>
  <c r="V17" i="3" s="1"/>
  <c r="G16" i="3"/>
  <c r="W16" i="3" s="1"/>
  <c r="S127" i="3" l="1"/>
  <c r="W127" i="3"/>
  <c r="V86" i="3"/>
  <c r="V82" i="3" s="1"/>
  <c r="W82" i="3"/>
  <c r="S160" i="3"/>
  <c r="W160" i="3"/>
  <c r="V160" i="3" s="1"/>
  <c r="S109" i="3"/>
  <c r="W109" i="3"/>
  <c r="S165" i="3"/>
  <c r="W165" i="3"/>
  <c r="V139" i="3"/>
  <c r="V135" i="3" s="1"/>
  <c r="W135" i="3"/>
  <c r="S71" i="3"/>
  <c r="W71" i="3"/>
  <c r="S94" i="3"/>
  <c r="W94" i="3"/>
  <c r="S116" i="3"/>
  <c r="W116" i="3"/>
  <c r="S147" i="3"/>
  <c r="W147" i="3"/>
  <c r="V157" i="3"/>
  <c r="W155" i="3"/>
  <c r="S48" i="3"/>
  <c r="W48" i="3"/>
  <c r="S104" i="3"/>
  <c r="W104" i="3"/>
  <c r="S26" i="3"/>
  <c r="W26" i="3"/>
  <c r="S58" i="3"/>
  <c r="W58" i="3"/>
  <c r="V16" i="3"/>
  <c r="P130" i="3"/>
  <c r="S130" i="3"/>
  <c r="P154" i="3"/>
  <c r="S154" i="3"/>
  <c r="P131" i="3"/>
  <c r="S131" i="3"/>
  <c r="P157" i="3"/>
  <c r="S157" i="3"/>
  <c r="P128" i="3"/>
  <c r="S128" i="3"/>
  <c r="P159" i="3"/>
  <c r="S159" i="3"/>
  <c r="P129" i="3"/>
  <c r="S129" i="3"/>
  <c r="P132" i="3"/>
  <c r="S132" i="3"/>
  <c r="P133" i="3"/>
  <c r="S133" i="3"/>
  <c r="P161" i="3"/>
  <c r="S161" i="3"/>
  <c r="P134" i="3"/>
  <c r="S134" i="3"/>
  <c r="P162" i="3"/>
  <c r="S162" i="3"/>
  <c r="P148" i="3"/>
  <c r="S148" i="3"/>
  <c r="P18" i="3"/>
  <c r="S18" i="3"/>
  <c r="P153" i="3"/>
  <c r="S153" i="3"/>
  <c r="P139" i="3"/>
  <c r="S139" i="3"/>
  <c r="P166" i="3"/>
  <c r="S166" i="3"/>
  <c r="P143" i="3"/>
  <c r="S143" i="3"/>
  <c r="P167" i="3"/>
  <c r="S167" i="3"/>
  <c r="P144" i="3"/>
  <c r="S144" i="3"/>
  <c r="P168" i="3"/>
  <c r="S168" i="3"/>
  <c r="P169" i="3"/>
  <c r="S169" i="3"/>
  <c r="P152" i="3"/>
  <c r="S152" i="3"/>
  <c r="P49" i="3"/>
  <c r="S49" i="3"/>
  <c r="P75" i="3"/>
  <c r="S75" i="3"/>
  <c r="P150" i="3"/>
  <c r="S150" i="3"/>
  <c r="P170" i="3"/>
  <c r="S170" i="3"/>
  <c r="P117" i="3"/>
  <c r="S117" i="3"/>
  <c r="P151" i="3"/>
  <c r="S151" i="3"/>
  <c r="P101" i="3"/>
  <c r="S101" i="3"/>
  <c r="P31" i="3"/>
  <c r="S31" i="3"/>
  <c r="P65" i="3"/>
  <c r="S65" i="3"/>
  <c r="P62" i="3"/>
  <c r="S62" i="3"/>
  <c r="P105" i="3"/>
  <c r="S105" i="3"/>
  <c r="P63" i="3"/>
  <c r="S63" i="3"/>
  <c r="P86" i="3"/>
  <c r="S86" i="3"/>
  <c r="P106" i="3"/>
  <c r="S106" i="3"/>
  <c r="P67" i="3"/>
  <c r="S67" i="3"/>
  <c r="P110" i="3"/>
  <c r="S110" i="3"/>
  <c r="P99" i="3"/>
  <c r="S99" i="3"/>
  <c r="P80" i="3"/>
  <c r="S80" i="3"/>
  <c r="P21" i="3"/>
  <c r="S21" i="3"/>
  <c r="P88" i="3"/>
  <c r="S88" i="3"/>
  <c r="P61" i="3"/>
  <c r="S61" i="3"/>
  <c r="P89" i="3"/>
  <c r="S89" i="3"/>
  <c r="P111" i="3"/>
  <c r="S111" i="3"/>
  <c r="P100" i="3"/>
  <c r="S100" i="3"/>
  <c r="P20" i="3"/>
  <c r="S20" i="3"/>
  <c r="P60" i="3"/>
  <c r="S60" i="3"/>
  <c r="P90" i="3"/>
  <c r="S90" i="3"/>
  <c r="P112" i="3"/>
  <c r="S112" i="3"/>
  <c r="P59" i="3"/>
  <c r="S59" i="3"/>
  <c r="P52" i="3"/>
  <c r="S52" i="3"/>
  <c r="P91" i="3"/>
  <c r="S91" i="3"/>
  <c r="P113" i="3"/>
  <c r="S113" i="3"/>
  <c r="P79" i="3"/>
  <c r="S79" i="3"/>
  <c r="P37" i="3"/>
  <c r="S37" i="3"/>
  <c r="P51" i="3"/>
  <c r="S51" i="3"/>
  <c r="P53" i="3"/>
  <c r="S53" i="3"/>
  <c r="P72" i="3"/>
  <c r="S72" i="3"/>
  <c r="P17" i="3"/>
  <c r="S17" i="3"/>
  <c r="P38" i="3"/>
  <c r="S38" i="3"/>
  <c r="P39" i="3"/>
  <c r="S39" i="3"/>
  <c r="P34" i="3"/>
  <c r="S34" i="3"/>
  <c r="P54" i="3"/>
  <c r="S54" i="3"/>
  <c r="P73" i="3"/>
  <c r="S73" i="3"/>
  <c r="P95" i="3"/>
  <c r="S95" i="3"/>
  <c r="P120" i="3"/>
  <c r="S120" i="3"/>
  <c r="P87" i="3"/>
  <c r="S87" i="3"/>
  <c r="P28" i="3"/>
  <c r="P24" i="3" s="1"/>
  <c r="S28" i="3"/>
  <c r="S24" i="3" s="1"/>
  <c r="P32" i="3"/>
  <c r="S32" i="3"/>
  <c r="P35" i="3"/>
  <c r="S35" i="3"/>
  <c r="P96" i="3"/>
  <c r="S96" i="3"/>
  <c r="P121" i="3"/>
  <c r="S121" i="3"/>
  <c r="P78" i="3"/>
  <c r="S78" i="3"/>
  <c r="P81" i="3"/>
  <c r="S81" i="3"/>
  <c r="P68" i="3"/>
  <c r="S68" i="3"/>
  <c r="P76" i="3"/>
  <c r="S76" i="3"/>
  <c r="P97" i="3"/>
  <c r="S97" i="3"/>
  <c r="P66" i="3"/>
  <c r="S66" i="3"/>
  <c r="P16" i="3"/>
  <c r="S16" i="3"/>
  <c r="P22" i="3"/>
  <c r="S22" i="3"/>
  <c r="P23" i="3"/>
  <c r="S23" i="3"/>
  <c r="P36" i="3"/>
  <c r="S36" i="3"/>
  <c r="P55" i="3"/>
  <c r="S55" i="3"/>
  <c r="P77" i="3"/>
  <c r="S77" i="3"/>
  <c r="P98" i="3"/>
  <c r="S98" i="3"/>
  <c r="P124" i="3"/>
  <c r="S124" i="3"/>
  <c r="P58" i="3"/>
  <c r="G56" i="3"/>
  <c r="P104" i="3"/>
  <c r="G102" i="3"/>
  <c r="P84" i="3"/>
  <c r="G82" i="3"/>
  <c r="P127" i="3"/>
  <c r="G125" i="3"/>
  <c r="P160" i="3"/>
  <c r="G155" i="3"/>
  <c r="P109" i="3"/>
  <c r="G107" i="3"/>
  <c r="P137" i="3"/>
  <c r="G135" i="3"/>
  <c r="P165" i="3"/>
  <c r="G163" i="3"/>
  <c r="P26" i="3"/>
  <c r="P71" i="3"/>
  <c r="G69" i="3"/>
  <c r="P94" i="3"/>
  <c r="G92" i="3"/>
  <c r="P116" i="3"/>
  <c r="G114" i="3"/>
  <c r="P147" i="3"/>
  <c r="G145" i="3"/>
  <c r="P48" i="3"/>
  <c r="G46" i="3"/>
  <c r="G15" i="3"/>
  <c r="V26" i="3" l="1"/>
  <c r="V24" i="3" s="1"/>
  <c r="W24" i="3"/>
  <c r="V104" i="3"/>
  <c r="V102" i="3" s="1"/>
  <c r="W102" i="3"/>
  <c r="V165" i="3"/>
  <c r="V163" i="3" s="1"/>
  <c r="W163" i="3"/>
  <c r="V48" i="3"/>
  <c r="V46" i="3" s="1"/>
  <c r="W46" i="3"/>
  <c r="V109" i="3"/>
  <c r="V107" i="3" s="1"/>
  <c r="W107" i="3"/>
  <c r="V71" i="3"/>
  <c r="V69" i="3" s="1"/>
  <c r="W69" i="3"/>
  <c r="V58" i="3"/>
  <c r="V56" i="3" s="1"/>
  <c r="W56" i="3"/>
  <c r="V155" i="3"/>
  <c r="V147" i="3"/>
  <c r="V145" i="3" s="1"/>
  <c r="W145" i="3"/>
  <c r="S15" i="3"/>
  <c r="S13" i="3" s="1"/>
  <c r="W15" i="3"/>
  <c r="V116" i="3"/>
  <c r="V114" i="3" s="1"/>
  <c r="W114" i="3"/>
  <c r="V127" i="3"/>
  <c r="V125" i="3" s="1"/>
  <c r="W125" i="3"/>
  <c r="V94" i="3"/>
  <c r="V92" i="3" s="1"/>
  <c r="W92" i="3"/>
  <c r="P125" i="3"/>
  <c r="P155" i="3"/>
  <c r="S125" i="3"/>
  <c r="S145" i="3"/>
  <c r="S163" i="3"/>
  <c r="S155" i="3"/>
  <c r="S135" i="3"/>
  <c r="P69" i="3"/>
  <c r="S114" i="3"/>
  <c r="S92" i="3"/>
  <c r="S69" i="3"/>
  <c r="S82" i="3"/>
  <c r="P102" i="3"/>
  <c r="S107" i="3"/>
  <c r="P56" i="3"/>
  <c r="S46" i="3"/>
  <c r="S102" i="3"/>
  <c r="S56" i="3"/>
  <c r="P114" i="3"/>
  <c r="P82" i="3"/>
  <c r="P92" i="3"/>
  <c r="P15" i="3"/>
  <c r="G13" i="3"/>
  <c r="P107" i="3"/>
  <c r="P135" i="3"/>
  <c r="P163" i="3"/>
  <c r="P145" i="3"/>
  <c r="P46" i="3"/>
  <c r="V15" i="3" l="1"/>
  <c r="V13" i="3" s="1"/>
  <c r="V171" i="3" s="1"/>
  <c r="W13" i="3"/>
  <c r="W171" i="3" s="1"/>
  <c r="I102" i="3"/>
  <c r="I155" i="3"/>
  <c r="I56" i="3"/>
  <c r="I125" i="3"/>
  <c r="I135" i="3"/>
  <c r="I92" i="3"/>
  <c r="I145" i="3"/>
  <c r="I69" i="3"/>
  <c r="I163" i="3"/>
  <c r="I107" i="3"/>
  <c r="S171" i="3"/>
  <c r="I13" i="3"/>
  <c r="I82" i="3"/>
  <c r="I46" i="3"/>
  <c r="I114" i="3"/>
  <c r="P13" i="3"/>
  <c r="P171" i="3" s="1"/>
  <c r="C163" i="3" l="1"/>
  <c r="C145" i="3"/>
  <c r="C135" i="3"/>
  <c r="C114" i="3"/>
  <c r="C107" i="3"/>
  <c r="C102" i="3"/>
  <c r="C92" i="3"/>
  <c r="C82" i="3"/>
  <c r="C69" i="3"/>
  <c r="C46" i="3"/>
  <c r="C13" i="3"/>
  <c r="G171" i="3" l="1"/>
  <c r="M171" i="3"/>
  <c r="C171" i="3"/>
  <c r="L171" i="3" l="1"/>
  <c r="I171" i="3" l="1"/>
</calcChain>
</file>

<file path=xl/sharedStrings.xml><?xml version="1.0" encoding="utf-8"?>
<sst xmlns="http://schemas.openxmlformats.org/spreadsheetml/2006/main" count="444" uniqueCount="176">
  <si>
    <t>№ п/п</t>
  </si>
  <si>
    <t>Наличие лицензии (+/-)</t>
  </si>
  <si>
    <t>Наименование ФАП</t>
  </si>
  <si>
    <t>ФАПы, обслуживающие до 100 жителей</t>
  </si>
  <si>
    <t xml:space="preserve"> +</t>
  </si>
  <si>
    <t>ФАП д.Юшкозеро</t>
  </si>
  <si>
    <t>ФАП п.Новое Юшкозеро</t>
  </si>
  <si>
    <t>ФАП п.Куусиниеми</t>
  </si>
  <si>
    <t>ФАП п.Кепа</t>
  </si>
  <si>
    <t>ФАП п.Луусалми</t>
  </si>
  <si>
    <t>+</t>
  </si>
  <si>
    <t>ФАП п.Вешкелица</t>
  </si>
  <si>
    <t>ФАП п.Суоеки</t>
  </si>
  <si>
    <t>ФАП д.Вокнаволок</t>
  </si>
  <si>
    <t>ФАП д.Заречный</t>
  </si>
  <si>
    <t>ФАП п.Гимолы</t>
  </si>
  <si>
    <t>ФАП п.Волома</t>
  </si>
  <si>
    <t>ФАП п.Реболы</t>
  </si>
  <si>
    <t>ФАП п.Пенинга</t>
  </si>
  <si>
    <t>ФАП п.Тикша</t>
  </si>
  <si>
    <t>ФАП п.Райконкоски</t>
  </si>
  <si>
    <t>ФАП п.Тойвола</t>
  </si>
  <si>
    <t>ФАП п.Пийтсиеки</t>
  </si>
  <si>
    <t>ФАП п.Лоймола</t>
  </si>
  <si>
    <t>ФАП п.Леппясюрья</t>
  </si>
  <si>
    <t>ФАП п.Золотец</t>
  </si>
  <si>
    <t xml:space="preserve">ФАП с.Нюхча </t>
  </si>
  <si>
    <t>ФАП п.Сумский Посад</t>
  </si>
  <si>
    <t xml:space="preserve">ФАП с.Колежма </t>
  </si>
  <si>
    <t xml:space="preserve">ФАП п.Новое Машезеро </t>
  </si>
  <si>
    <t xml:space="preserve">ФАП п.Хвойный </t>
  </si>
  <si>
    <t>ФАП д.Педасельга</t>
  </si>
  <si>
    <t>ФАП ст.Шуйская</t>
  </si>
  <si>
    <t>ФАП п.Пай</t>
  </si>
  <si>
    <t>ФАП с.Рыбрека</t>
  </si>
  <si>
    <t>ФАП п.Полга</t>
  </si>
  <si>
    <t>ФАП п.Олений</t>
  </si>
  <si>
    <t>ФАП п.Пертозеро</t>
  </si>
  <si>
    <t>ФАП п.Волдозеро</t>
  </si>
  <si>
    <t>ФАП п.Попов порог</t>
  </si>
  <si>
    <t>ФАП п.Идель</t>
  </si>
  <si>
    <t>ФАП п.Чёрный порог</t>
  </si>
  <si>
    <t>ФАП п.Каменный бор</t>
  </si>
  <si>
    <t>I. ГБУЗ "Сегежская ЦРБ"</t>
  </si>
  <si>
    <t>ФАП п. Эльмус</t>
  </si>
  <si>
    <t>ФАП д. Юркостров</t>
  </si>
  <si>
    <t>ФАП п.Нелгмозеро</t>
  </si>
  <si>
    <t>ФАП п.Березовка</t>
  </si>
  <si>
    <t>ФАП д.Тивдия</t>
  </si>
  <si>
    <t>ФАП п.Марциальные Воды</t>
  </si>
  <si>
    <t>ФАП п.Кедрозеро</t>
  </si>
  <si>
    <t>ФАП д.Уница</t>
  </si>
  <si>
    <t>ФАП д.Улитина Новинка</t>
  </si>
  <si>
    <t>ФАП с.Спасская Губа</t>
  </si>
  <si>
    <t>ФАП д.Ууксу</t>
  </si>
  <si>
    <t>ФАП д.Рауталахти</t>
  </si>
  <si>
    <t>ФАП д.Ряймеля</t>
  </si>
  <si>
    <t>ФАП п.Харлу</t>
  </si>
  <si>
    <t>ФАП д.Хийденсельга</t>
  </si>
  <si>
    <t>ФАП п.Ламбасручей</t>
  </si>
  <si>
    <t>ФАП п.Сергиево</t>
  </si>
  <si>
    <t>ФАП п.Ахвенламби</t>
  </si>
  <si>
    <t>ФАП п.Огорелыши</t>
  </si>
  <si>
    <t>ФАП п.Шалговаара</t>
  </si>
  <si>
    <t>ФАП д.Маслозеро</t>
  </si>
  <si>
    <t>ФАП д.Великая Нива</t>
  </si>
  <si>
    <t>ФАП д.Космозеро</t>
  </si>
  <si>
    <t>ФАП п.Сосновка</t>
  </si>
  <si>
    <t>ФАП п.Габсельга</t>
  </si>
  <si>
    <t>ФАП п.Кривой Порог</t>
  </si>
  <si>
    <t>ФАП п.Панозеро</t>
  </si>
  <si>
    <t>ФАП п.Кузема</t>
  </si>
  <si>
    <t>ФАП п.Заозерный</t>
  </si>
  <si>
    <t xml:space="preserve"> ФАП п.Рускеала</t>
  </si>
  <si>
    <t>ФАП п.Партала</t>
  </si>
  <si>
    <t>ФАП п.Куликово</t>
  </si>
  <si>
    <t>ФАП п.Мийнала</t>
  </si>
  <si>
    <t>ФАП п.Лумиваара</t>
  </si>
  <si>
    <t xml:space="preserve">ФАП д.Мегрега </t>
  </si>
  <si>
    <t xml:space="preserve">ФАП п.Ковера </t>
  </si>
  <si>
    <t xml:space="preserve">ФАП д.Рыпушкалицы </t>
  </si>
  <si>
    <t>ФАП д.Куйтежа</t>
  </si>
  <si>
    <t>ФАП с.Михайловское</t>
  </si>
  <si>
    <t xml:space="preserve">ФАП п.Верхний Олонец </t>
  </si>
  <si>
    <t xml:space="preserve">ФАП д.Коткозеро </t>
  </si>
  <si>
    <t>Туксинский ФАП</t>
  </si>
  <si>
    <t>ФАП п.Кинелахта</t>
  </si>
  <si>
    <t>ФАП п.Крошнозеро</t>
  </si>
  <si>
    <t>ФАП п.Верхние-Важины</t>
  </si>
  <si>
    <t>ФАП п.Матросы</t>
  </si>
  <si>
    <t xml:space="preserve">ФАП п.Пудожгорский </t>
  </si>
  <si>
    <t xml:space="preserve">ФАП п.Кривцы </t>
  </si>
  <si>
    <t xml:space="preserve">ФАП п.Колово </t>
  </si>
  <si>
    <t xml:space="preserve">ФАП д.Куганаволок </t>
  </si>
  <si>
    <t xml:space="preserve">ФАП п.Красноборский </t>
  </si>
  <si>
    <t xml:space="preserve">ФАП п.Онежский </t>
  </si>
  <si>
    <t>ФАП п.Шальский (Ново - Стеклянский)</t>
  </si>
  <si>
    <t xml:space="preserve">ФАП д.Каршево </t>
  </si>
  <si>
    <t xml:space="preserve">ФАП п.Приречный </t>
  </si>
  <si>
    <t xml:space="preserve">ФАП п.Водла </t>
  </si>
  <si>
    <t xml:space="preserve">ФАП п.Подпорожье </t>
  </si>
  <si>
    <t xml:space="preserve">ФАП д.Усть-Река (Колодозерский) </t>
  </si>
  <si>
    <t xml:space="preserve">ФАП п.Чернореченский </t>
  </si>
  <si>
    <t>ФАП п.Бочилово</t>
  </si>
  <si>
    <t>II. ГБУЗ "Пудожская ЦРБ"</t>
  </si>
  <si>
    <t>III. ГБУЗ "Беломорская ЦРБ"</t>
  </si>
  <si>
    <t>IV. ГБУЗ "Медвежьегорская ЦРБ"</t>
  </si>
  <si>
    <t>V. ГБУЗ "Кондопожская ЦРБ"</t>
  </si>
  <si>
    <t>VI. ГБУЗ "Межрайонная больница №1"</t>
  </si>
  <si>
    <t>VII. ГБУЗ "Суоярвская ЦРБ"</t>
  </si>
  <si>
    <t>IIIV. ГБУЗ "Кемская ЦРБ"</t>
  </si>
  <si>
    <t>IX. ГБУЗ "Калевальская ЦРБ"</t>
  </si>
  <si>
    <t>X. ГБУЗ "Сортавальская ЦРБ"</t>
  </si>
  <si>
    <t>XI. ГБУЗ "Олонецкая ЦРБ"</t>
  </si>
  <si>
    <t>XII. ГБУЗ "Пряжинская ЦРБ"</t>
  </si>
  <si>
    <t>XIII. ГБУЗ "Лоухская ЦРБ"</t>
  </si>
  <si>
    <t>XIV. ГБУЗ "Республиканская больница им.В.А. Баранова" (Прионежский филиал)</t>
  </si>
  <si>
    <t>XV. ГБУЗ "Питкярантская ЦРБ"</t>
  </si>
  <si>
    <t>ФАП д.Кубовская</t>
  </si>
  <si>
    <t>ФАП  п.Кубово</t>
  </si>
  <si>
    <t>ФАП п.Сосновый</t>
  </si>
  <si>
    <t>ФАП п.Тунгозеро</t>
  </si>
  <si>
    <t>ФАП п.Софпорог</t>
  </si>
  <si>
    <t>ФАП п.Тэдино</t>
  </si>
  <si>
    <t>ФАП п.Плотина</t>
  </si>
  <si>
    <t>ФАП п.Малиновая Варакка</t>
  </si>
  <si>
    <t>ФАП п.Амбарный</t>
  </si>
  <si>
    <t>ФАП п.Импилахти</t>
  </si>
  <si>
    <t>ФАП п.Лахколампи</t>
  </si>
  <si>
    <t>ФАП п.Пушной</t>
  </si>
  <si>
    <t>-</t>
  </si>
  <si>
    <t>Соответствие                             требованиям, установленным положением об организации оказания первичной медико-санитарной помощи взрослому населению (+/-)</t>
  </si>
  <si>
    <t>Карельский филиал ООО "СМК РЕСО-Мед" -</t>
  </si>
  <si>
    <t>* распределение между страховыми медицинскими организациями:</t>
  </si>
  <si>
    <t>к Тарифному соглашению</t>
  </si>
  <si>
    <t>в сфере обязательного медицинского страхования</t>
  </si>
  <si>
    <t>ВСЕГО</t>
  </si>
  <si>
    <t>Базовый норматив финансо-   вого обеспечения на год, рублей</t>
  </si>
  <si>
    <t>всего</t>
  </si>
  <si>
    <t>в расчете на месяц *</t>
  </si>
  <si>
    <t>коэффи-циент специ-фики оказания медицин-ской помощи</t>
  </si>
  <si>
    <t>ФАП д.Ялгуба</t>
  </si>
  <si>
    <t>Базовый норматив финансового обеспечения с учетом коэффициента дифферен-циации и коэффициента доступности, на год, рублей</t>
  </si>
  <si>
    <t>ФАПы, обслуживающие от 101 жителей до 900 жителей</t>
  </si>
  <si>
    <t>Приложение №13</t>
  </si>
  <si>
    <t xml:space="preserve">7=гр.5 х гр.6 </t>
  </si>
  <si>
    <t>Коэф-фици-  ент диффе-рен-   циа-    ции**</t>
  </si>
  <si>
    <t>** с учетом коэффициента доступности медицинской помощи 1,029</t>
  </si>
  <si>
    <t>Республики Карелия на 2025 год</t>
  </si>
  <si>
    <t xml:space="preserve">Перечень фельдшерских пунктов, фельдшерско-акушерских пунктов, размер финансового обеспечения в 2025 году         </t>
  </si>
  <si>
    <t>12=гр.13 х 12 мес.</t>
  </si>
  <si>
    <t xml:space="preserve">9=гр.12 </t>
  </si>
  <si>
    <t xml:space="preserve">ФАП д.Семеново </t>
  </si>
  <si>
    <t xml:space="preserve">в том числе повышающий коэффициент </t>
  </si>
  <si>
    <t>Размер финансового обеспечения с учетом коэффициента специфики оказания медицинской помощи на 2025 год, рублей *</t>
  </si>
  <si>
    <t>Размер финансового обеспечения с учетом коэффициента специфики ,  рублей</t>
  </si>
  <si>
    <t>АОСП ООО «СК «Ингосстрах-М» - филиал в                           г. Петрозаводск   -</t>
  </si>
  <si>
    <t>январь 2025 года</t>
  </si>
  <si>
    <t>ФАП п.Пуйккола</t>
  </si>
  <si>
    <t>ФАП п.Тиурула</t>
  </si>
  <si>
    <t>ФАП п.Кудама</t>
  </si>
  <si>
    <t>13=гр.7 х гр.10 : 12 мес.</t>
  </si>
  <si>
    <t>февраль 2025 года</t>
  </si>
  <si>
    <t>16=гр.7 х гр.14 : 12 мес.</t>
  </si>
  <si>
    <t>Размер финансового обеспечения с учетом коэффициента специфики,  рублей</t>
  </si>
  <si>
    <t>Численность обслужи-ваемого населения на 01.04.2025 (человек)</t>
  </si>
  <si>
    <t>март 2025 года</t>
  </si>
  <si>
    <t>апрель - декабрь 2025 года</t>
  </si>
  <si>
    <t>19=гр.7 х гр.17 : 12 мес.</t>
  </si>
  <si>
    <t>22=гр.23 х 9 мес.</t>
  </si>
  <si>
    <t>23=гр.7 х гр.20 : 12 мес.</t>
  </si>
  <si>
    <t xml:space="preserve">ФАП п.Рагнукса </t>
  </si>
  <si>
    <t xml:space="preserve">ФАП п.Тамбицы </t>
  </si>
  <si>
    <t>ФАП  п.Соддер</t>
  </si>
  <si>
    <t>ФАП п.Сяпся</t>
  </si>
  <si>
    <t>(в редакции Дополнительного соглашения №4 от 30.04.2025)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</si>
</sst>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1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1" fillId="0" borderId="0"/>
    <xf numFmtId="0" fontId="4" fillId="0" borderId="0"/>
    <xf numFmtId="43" fontId="5" fillId="0" borderId="0" applyBorder="0" applyAlignment="0" applyProtection="0"/>
    <xf numFmtId="43" fontId="5" fillId="0" borderId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Alignment="0" applyProtection="0"/>
    <xf numFmtId="9" fontId="5" fillId="0" borderId="0" applyFon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</cellStyleXfs>
  <cellXfs count="152">
    <xf numFmtId="0" fontId="0" fillId="0" borderId="0" xfId="0"/>
    <xf numFmtId="0" fontId="10" fillId="2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/>
    </xf>
    <xf numFmtId="4" fontId="21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horizontal="left" wrapText="1"/>
    </xf>
    <xf numFmtId="4" fontId="18" fillId="0" borderId="2" xfId="0" applyNumberFormat="1" applyFont="1" applyFill="1" applyBorder="1" applyAlignment="1">
      <alignment horizontal="left" wrapText="1"/>
    </xf>
    <xf numFmtId="4" fontId="10" fillId="0" borderId="2" xfId="0" applyNumberFormat="1" applyFont="1" applyFill="1" applyBorder="1" applyAlignment="1">
      <alignment wrapText="1"/>
    </xf>
    <xf numFmtId="4" fontId="10" fillId="0" borderId="14" xfId="0" applyNumberFormat="1" applyFont="1" applyFill="1" applyBorder="1" applyAlignment="1">
      <alignment wrapText="1"/>
    </xf>
    <xf numFmtId="4" fontId="18" fillId="0" borderId="2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 wrapText="1"/>
    </xf>
    <xf numFmtId="4" fontId="12" fillId="0" borderId="15" xfId="0" applyNumberFormat="1" applyFont="1" applyFill="1" applyBorder="1" applyAlignment="1">
      <alignment horizontal="right" wrapText="1"/>
    </xf>
    <xf numFmtId="4" fontId="20" fillId="0" borderId="15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wrapText="1"/>
    </xf>
    <xf numFmtId="3" fontId="11" fillId="0" borderId="8" xfId="0" applyNumberFormat="1" applyFont="1" applyFill="1" applyBorder="1" applyAlignment="1">
      <alignment horizontal="center" wrapText="1"/>
    </xf>
    <xf numFmtId="4" fontId="17" fillId="0" borderId="17" xfId="0" applyNumberFormat="1" applyFont="1" applyFill="1" applyBorder="1" applyAlignment="1">
      <alignment horizontal="right" wrapText="1"/>
    </xf>
    <xf numFmtId="3" fontId="11" fillId="0" borderId="15" xfId="0" applyNumberFormat="1" applyFont="1" applyFill="1" applyBorder="1" applyAlignment="1">
      <alignment wrapText="1"/>
    </xf>
    <xf numFmtId="4" fontId="17" fillId="0" borderId="15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/>
    <xf numFmtId="4" fontId="10" fillId="0" borderId="25" xfId="0" applyNumberFormat="1" applyFont="1" applyFill="1" applyBorder="1" applyAlignment="1">
      <alignment horizontal="left" wrapText="1"/>
    </xf>
    <xf numFmtId="3" fontId="12" fillId="0" borderId="25" xfId="0" applyNumberFormat="1" applyFont="1" applyFill="1" applyBorder="1" applyAlignment="1">
      <alignment horizontal="center" wrapText="1"/>
    </xf>
    <xf numFmtId="4" fontId="12" fillId="0" borderId="25" xfId="0" applyNumberFormat="1" applyFont="1" applyFill="1" applyBorder="1" applyAlignment="1">
      <alignment wrapText="1"/>
    </xf>
    <xf numFmtId="4" fontId="12" fillId="0" borderId="25" xfId="0" applyNumberFormat="1" applyFont="1" applyFill="1" applyBorder="1" applyAlignment="1">
      <alignment horizontal="right" wrapText="1"/>
    </xf>
    <xf numFmtId="4" fontId="12" fillId="0" borderId="26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center" wrapText="1"/>
    </xf>
    <xf numFmtId="4" fontId="18" fillId="0" borderId="5" xfId="0" applyNumberFormat="1" applyFont="1" applyFill="1" applyBorder="1" applyAlignment="1">
      <alignment horizontal="left" wrapText="1"/>
    </xf>
    <xf numFmtId="164" fontId="18" fillId="0" borderId="5" xfId="0" applyNumberFormat="1" applyFont="1" applyFill="1" applyBorder="1" applyAlignment="1">
      <alignment horizontal="right" wrapText="1"/>
    </xf>
    <xf numFmtId="3" fontId="12" fillId="0" borderId="27" xfId="0" applyNumberFormat="1" applyFont="1" applyFill="1" applyBorder="1" applyAlignment="1">
      <alignment horizontal="center" wrapText="1"/>
    </xf>
    <xf numFmtId="4" fontId="17" fillId="0" borderId="27" xfId="0" applyNumberFormat="1" applyFont="1" applyFill="1" applyBorder="1" applyAlignment="1">
      <alignment wrapText="1"/>
    </xf>
    <xf numFmtId="4" fontId="17" fillId="0" borderId="27" xfId="0" applyNumberFormat="1" applyFont="1" applyFill="1" applyBorder="1" applyAlignment="1">
      <alignment horizontal="right" wrapText="1"/>
    </xf>
    <xf numFmtId="4" fontId="17" fillId="0" borderId="28" xfId="0" applyNumberFormat="1" applyFont="1" applyFill="1" applyBorder="1" applyAlignment="1">
      <alignment horizontal="right" wrapText="1"/>
    </xf>
    <xf numFmtId="0" fontId="16" fillId="0" borderId="13" xfId="0" applyFont="1" applyFill="1" applyBorder="1" applyAlignment="1">
      <alignment horizontal="left" vertical="center" wrapText="1"/>
    </xf>
    <xf numFmtId="3" fontId="21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wrapText="1"/>
    </xf>
    <xf numFmtId="4" fontId="17" fillId="0" borderId="20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left" vertical="center" wrapText="1"/>
    </xf>
    <xf numFmtId="3" fontId="12" fillId="0" borderId="8" xfId="0" applyNumberFormat="1" applyFont="1" applyFill="1" applyBorder="1" applyAlignment="1">
      <alignment horizontal="center" wrapText="1"/>
    </xf>
    <xf numFmtId="4" fontId="17" fillId="0" borderId="8" xfId="0" applyNumberFormat="1" applyFont="1" applyFill="1" applyBorder="1" applyAlignment="1">
      <alignment wrapText="1"/>
    </xf>
    <xf numFmtId="4" fontId="17" fillId="0" borderId="8" xfId="0" applyNumberFormat="1" applyFont="1" applyFill="1" applyBorder="1" applyAlignment="1">
      <alignment horizontal="right" wrapText="1"/>
    </xf>
    <xf numFmtId="4" fontId="15" fillId="0" borderId="25" xfId="0" applyNumberFormat="1" applyFont="1" applyFill="1" applyBorder="1" applyAlignment="1">
      <alignment horizontal="center"/>
    </xf>
    <xf numFmtId="9" fontId="10" fillId="0" borderId="0" xfId="0" applyNumberFormat="1" applyFont="1" applyFill="1" applyAlignment="1">
      <alignment wrapText="1"/>
    </xf>
    <xf numFmtId="3" fontId="11" fillId="0" borderId="0" xfId="0" applyNumberFormat="1" applyFont="1" applyFill="1" applyAlignment="1">
      <alignment wrapText="1"/>
    </xf>
    <xf numFmtId="3" fontId="23" fillId="0" borderId="3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wrapText="1"/>
    </xf>
    <xf numFmtId="3" fontId="11" fillId="0" borderId="0" xfId="0" applyNumberFormat="1" applyFont="1" applyFill="1" applyAlignment="1">
      <alignment vertical="top" wrapText="1"/>
    </xf>
    <xf numFmtId="165" fontId="11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right" wrapText="1"/>
    </xf>
    <xf numFmtId="165" fontId="24" fillId="0" borderId="1" xfId="0" applyNumberFormat="1" applyFont="1" applyFill="1" applyBorder="1" applyAlignment="1">
      <alignment horizontal="center"/>
    </xf>
    <xf numFmtId="165" fontId="17" fillId="0" borderId="25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1" fontId="10" fillId="0" borderId="9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 wrapText="1"/>
    </xf>
    <xf numFmtId="0" fontId="10" fillId="0" borderId="24" xfId="0" applyFont="1" applyFill="1" applyBorder="1" applyAlignment="1">
      <alignment horizontal="left" wrapText="1"/>
    </xf>
    <xf numFmtId="3" fontId="10" fillId="0" borderId="25" xfId="0" applyNumberFormat="1" applyFont="1" applyFill="1" applyBorder="1" applyAlignment="1">
      <alignment horizontal="center" wrapText="1"/>
    </xf>
    <xf numFmtId="0" fontId="15" fillId="0" borderId="25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top"/>
    </xf>
    <xf numFmtId="0" fontId="10" fillId="0" borderId="0" xfId="0" applyFont="1" applyFill="1" applyAlignment="1">
      <alignment horizont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wrapText="1"/>
    </xf>
    <xf numFmtId="165" fontId="18" fillId="0" borderId="2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14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right"/>
    </xf>
    <xf numFmtId="165" fontId="15" fillId="0" borderId="25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22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29" xfId="0" applyNumberFormat="1" applyFont="1" applyFill="1" applyBorder="1" applyAlignment="1">
      <alignment horizontal="center" vertical="center" wrapText="1"/>
    </xf>
    <xf numFmtId="4" fontId="17" fillId="0" borderId="30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Fill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left" wrapText="1"/>
    </xf>
    <xf numFmtId="0" fontId="16" fillId="0" borderId="14" xfId="0" applyFont="1" applyFill="1" applyBorder="1" applyAlignment="1">
      <alignment horizontal="left" wrapText="1"/>
    </xf>
    <xf numFmtId="1" fontId="11" fillId="0" borderId="1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1" fontId="11" fillId="0" borderId="14" xfId="0" applyNumberFormat="1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18" xfId="0" applyFont="1" applyFill="1" applyBorder="1" applyAlignment="1">
      <alignment horizontal="left" wrapText="1"/>
    </xf>
    <xf numFmtId="0" fontId="21" fillId="0" borderId="0" xfId="0" applyFont="1" applyFill="1" applyAlignment="1">
      <alignment horizontal="center" vertical="top" wrapText="1"/>
    </xf>
    <xf numFmtId="0" fontId="22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19" xfId="0" applyFont="1" applyFill="1" applyBorder="1" applyAlignment="1">
      <alignment horizontal="left" wrapText="1"/>
    </xf>
    <xf numFmtId="3" fontId="12" fillId="0" borderId="0" xfId="0" applyNumberFormat="1" applyFont="1" applyFill="1" applyAlignment="1">
      <alignment horizontal="right" wrapText="1"/>
    </xf>
  </cellXfs>
  <cellStyles count="120">
    <cellStyle name="20% — акцент1 2" xfId="1" xr:uid="{00000000-0005-0000-0000-000000000000}"/>
    <cellStyle name="20% — акцент2 2" xfId="2" xr:uid="{00000000-0005-0000-0000-000001000000}"/>
    <cellStyle name="20% — акцент3 2" xfId="3" xr:uid="{00000000-0005-0000-0000-000002000000}"/>
    <cellStyle name="20% — акцент4 2" xfId="4" xr:uid="{00000000-0005-0000-0000-000003000000}"/>
    <cellStyle name="20% — акцент5 2" xfId="5" xr:uid="{00000000-0005-0000-0000-000004000000}"/>
    <cellStyle name="20% — акцент6 2" xfId="6" xr:uid="{00000000-0005-0000-0000-000005000000}"/>
    <cellStyle name="20% — акцент6 3" xfId="7" xr:uid="{00000000-0005-0000-0000-000006000000}"/>
    <cellStyle name="40% — акцент1 2" xfId="8" xr:uid="{00000000-0005-0000-0000-000007000000}"/>
    <cellStyle name="40% — акцент1 3" xfId="9" xr:uid="{00000000-0005-0000-0000-000008000000}"/>
    <cellStyle name="40% — акцент2 2" xfId="10" xr:uid="{00000000-0005-0000-0000-000009000000}"/>
    <cellStyle name="40% — акцент2 3" xfId="11" xr:uid="{00000000-0005-0000-0000-00000A000000}"/>
    <cellStyle name="40% — акцент3 2" xfId="12" xr:uid="{00000000-0005-0000-0000-00000B000000}"/>
    <cellStyle name="40% — акцент3 3" xfId="13" xr:uid="{00000000-0005-0000-0000-00000C000000}"/>
    <cellStyle name="40% — акцент4 2" xfId="14" xr:uid="{00000000-0005-0000-0000-00000D000000}"/>
    <cellStyle name="40% — акцент4 3" xfId="15" xr:uid="{00000000-0005-0000-0000-00000E000000}"/>
    <cellStyle name="40% — акцент5 2" xfId="16" xr:uid="{00000000-0005-0000-0000-00000F000000}"/>
    <cellStyle name="40% — акцент5 3" xfId="17" xr:uid="{00000000-0005-0000-0000-000010000000}"/>
    <cellStyle name="40% — акцент6 2" xfId="18" xr:uid="{00000000-0005-0000-0000-000011000000}"/>
    <cellStyle name="40% — акцент6 3" xfId="19" xr:uid="{00000000-0005-0000-0000-000012000000}"/>
    <cellStyle name="60% — акцент1 2" xfId="20" xr:uid="{00000000-0005-0000-0000-000013000000}"/>
    <cellStyle name="60% — акцент1 3" xfId="21" xr:uid="{00000000-0005-0000-0000-000014000000}"/>
    <cellStyle name="60% — акцент2 2" xfId="22" xr:uid="{00000000-0005-0000-0000-000015000000}"/>
    <cellStyle name="60% — акцент2 3" xfId="23" xr:uid="{00000000-0005-0000-0000-000016000000}"/>
    <cellStyle name="60% — акцент3 2" xfId="24" xr:uid="{00000000-0005-0000-0000-000017000000}"/>
    <cellStyle name="60% — акцент3 3" xfId="25" xr:uid="{00000000-0005-0000-0000-000018000000}"/>
    <cellStyle name="60% — акцент4 2" xfId="26" xr:uid="{00000000-0005-0000-0000-000019000000}"/>
    <cellStyle name="60% — акцент4 3" xfId="27" xr:uid="{00000000-0005-0000-0000-00001A000000}"/>
    <cellStyle name="60% — акцент5 2" xfId="28" xr:uid="{00000000-0005-0000-0000-00001B000000}"/>
    <cellStyle name="60% — акцент5 3" xfId="29" xr:uid="{00000000-0005-0000-0000-00001C000000}"/>
    <cellStyle name="60% — акцент6 2" xfId="30" xr:uid="{00000000-0005-0000-0000-00001D000000}"/>
    <cellStyle name="60% — акцент6 3" xfId="31" xr:uid="{00000000-0005-0000-0000-00001E000000}"/>
    <cellStyle name="Excel Built-in Normal" xfId="32" xr:uid="{00000000-0005-0000-0000-00001F000000}"/>
    <cellStyle name="Normal 2" xfId="33" xr:uid="{00000000-0005-0000-0000-000020000000}"/>
    <cellStyle name="Normal_ICD10" xfId="34" xr:uid="{00000000-0005-0000-0000-000021000000}"/>
    <cellStyle name="TableStyleLight1" xfId="35" xr:uid="{00000000-0005-0000-0000-000022000000}"/>
    <cellStyle name="TableStyleLight1 2" xfId="36" xr:uid="{00000000-0005-0000-0000-000023000000}"/>
    <cellStyle name="Акцент1 2" xfId="37" xr:uid="{00000000-0005-0000-0000-000024000000}"/>
    <cellStyle name="Акцент1 3" xfId="38" xr:uid="{00000000-0005-0000-0000-000025000000}"/>
    <cellStyle name="Акцент2 2" xfId="39" xr:uid="{00000000-0005-0000-0000-000026000000}"/>
    <cellStyle name="Акцент2 3" xfId="40" xr:uid="{00000000-0005-0000-0000-000027000000}"/>
    <cellStyle name="Акцент3 2" xfId="41" xr:uid="{00000000-0005-0000-0000-000028000000}"/>
    <cellStyle name="Акцент3 3" xfId="42" xr:uid="{00000000-0005-0000-0000-000029000000}"/>
    <cellStyle name="Акцент4 2" xfId="43" xr:uid="{00000000-0005-0000-0000-00002A000000}"/>
    <cellStyle name="Акцент4 3" xfId="44" xr:uid="{00000000-0005-0000-0000-00002B000000}"/>
    <cellStyle name="Акцент5 2" xfId="45" xr:uid="{00000000-0005-0000-0000-00002C000000}"/>
    <cellStyle name="Акцент5 3" xfId="46" xr:uid="{00000000-0005-0000-0000-00002D000000}"/>
    <cellStyle name="Акцент6 2" xfId="47" xr:uid="{00000000-0005-0000-0000-00002E000000}"/>
    <cellStyle name="Акцент6 3" xfId="48" xr:uid="{00000000-0005-0000-0000-00002F000000}"/>
    <cellStyle name="Ввод  2" xfId="49" xr:uid="{00000000-0005-0000-0000-000030000000}"/>
    <cellStyle name="Ввод  3" xfId="50" xr:uid="{00000000-0005-0000-0000-000031000000}"/>
    <cellStyle name="Вывод 2" xfId="51" xr:uid="{00000000-0005-0000-0000-000032000000}"/>
    <cellStyle name="Вывод 3" xfId="52" xr:uid="{00000000-0005-0000-0000-000033000000}"/>
    <cellStyle name="Вычисление 2" xfId="53" xr:uid="{00000000-0005-0000-0000-000034000000}"/>
    <cellStyle name="Вычисление 3" xfId="54" xr:uid="{00000000-0005-0000-0000-000035000000}"/>
    <cellStyle name="Заголовок 1 2" xfId="55" xr:uid="{00000000-0005-0000-0000-000036000000}"/>
    <cellStyle name="Заголовок 1 3" xfId="56" xr:uid="{00000000-0005-0000-0000-000037000000}"/>
    <cellStyle name="Заголовок 2 2" xfId="57" xr:uid="{00000000-0005-0000-0000-000038000000}"/>
    <cellStyle name="Заголовок 2 3" xfId="58" xr:uid="{00000000-0005-0000-0000-000039000000}"/>
    <cellStyle name="Заголовок 3 2" xfId="59" xr:uid="{00000000-0005-0000-0000-00003A000000}"/>
    <cellStyle name="Заголовок 3 3" xfId="60" xr:uid="{00000000-0005-0000-0000-00003B000000}"/>
    <cellStyle name="Заголовок 4 2" xfId="61" xr:uid="{00000000-0005-0000-0000-00003C000000}"/>
    <cellStyle name="Заголовок 4 3" xfId="62" xr:uid="{00000000-0005-0000-0000-00003D000000}"/>
    <cellStyle name="Итог 2" xfId="63" xr:uid="{00000000-0005-0000-0000-00003E000000}"/>
    <cellStyle name="Итог 3" xfId="64" xr:uid="{00000000-0005-0000-0000-00003F000000}"/>
    <cellStyle name="Контрольная ячейка 2" xfId="65" xr:uid="{00000000-0005-0000-0000-000040000000}"/>
    <cellStyle name="Контрольная ячейка 3" xfId="66" xr:uid="{00000000-0005-0000-0000-000041000000}"/>
    <cellStyle name="Название 2" xfId="67" xr:uid="{00000000-0005-0000-0000-000042000000}"/>
    <cellStyle name="Название 3" xfId="68" xr:uid="{00000000-0005-0000-0000-000043000000}"/>
    <cellStyle name="Нейтральный 2" xfId="69" xr:uid="{00000000-0005-0000-0000-000044000000}"/>
    <cellStyle name="Нейтральный 3" xfId="70" xr:uid="{00000000-0005-0000-0000-000045000000}"/>
    <cellStyle name="Обычный" xfId="0" builtinId="0"/>
    <cellStyle name="Обычный 14" xfId="71" xr:uid="{00000000-0005-0000-0000-000047000000}"/>
    <cellStyle name="Обычный 2" xfId="72" xr:uid="{00000000-0005-0000-0000-000048000000}"/>
    <cellStyle name="Обычный 2 10" xfId="73" xr:uid="{00000000-0005-0000-0000-000049000000}"/>
    <cellStyle name="Обычный 2 2" xfId="74" xr:uid="{00000000-0005-0000-0000-00004A000000}"/>
    <cellStyle name="Обычный 2 2 2" xfId="75" xr:uid="{00000000-0005-0000-0000-00004B000000}"/>
    <cellStyle name="Обычный 2 2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 6" xfId="79" xr:uid="{00000000-0005-0000-0000-00004F000000}"/>
    <cellStyle name="Обычный 2 2 7" xfId="80" xr:uid="{00000000-0005-0000-0000-000050000000}"/>
    <cellStyle name="Обычный 2 2 8" xfId="81" xr:uid="{00000000-0005-0000-0000-000051000000}"/>
    <cellStyle name="Обычный 2 2 9" xfId="82" xr:uid="{00000000-0005-0000-0000-000052000000}"/>
    <cellStyle name="Обычный 2 3" xfId="83" xr:uid="{00000000-0005-0000-0000-000053000000}"/>
    <cellStyle name="Обычный 2 3 2" xfId="84" xr:uid="{00000000-0005-0000-0000-000054000000}"/>
    <cellStyle name="Обычный 2 3 3" xfId="85" xr:uid="{00000000-0005-0000-0000-000055000000}"/>
    <cellStyle name="Обычный 2 4" xfId="86" xr:uid="{00000000-0005-0000-0000-000056000000}"/>
    <cellStyle name="Обычный 2 5" xfId="87" xr:uid="{00000000-0005-0000-0000-000057000000}"/>
    <cellStyle name="Обычный 2 6" xfId="88" xr:uid="{00000000-0005-0000-0000-000058000000}"/>
    <cellStyle name="Обычный 2 7" xfId="89" xr:uid="{00000000-0005-0000-0000-000059000000}"/>
    <cellStyle name="Обычный 2 8" xfId="90" xr:uid="{00000000-0005-0000-0000-00005A000000}"/>
    <cellStyle name="Обычный 2 9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3 4" xfId="95" xr:uid="{00000000-0005-0000-0000-00005F000000}"/>
    <cellStyle name="Обычный 3 5" xfId="96" xr:uid="{00000000-0005-0000-0000-000060000000}"/>
    <cellStyle name="Обычный 3 6" xfId="97" xr:uid="{00000000-0005-0000-0000-000061000000}"/>
    <cellStyle name="Обычный 3 7" xfId="98" xr:uid="{00000000-0005-0000-0000-000062000000}"/>
    <cellStyle name="Обычный 3 8" xfId="99" xr:uid="{00000000-0005-0000-0000-000063000000}"/>
    <cellStyle name="Обычный 3_план ВМП за счёт ОМС 2014г - 170" xfId="100" xr:uid="{00000000-0005-0000-0000-000064000000}"/>
    <cellStyle name="Обычный 4" xfId="101" xr:uid="{00000000-0005-0000-0000-000065000000}"/>
    <cellStyle name="Обычный 4 2" xfId="102" xr:uid="{00000000-0005-0000-0000-000066000000}"/>
    <cellStyle name="Обычный 4 3" xfId="103" xr:uid="{00000000-0005-0000-0000-000067000000}"/>
    <cellStyle name="Обычный 5" xfId="104" xr:uid="{00000000-0005-0000-0000-000068000000}"/>
    <cellStyle name="Обычный 6" xfId="105" xr:uid="{00000000-0005-0000-0000-000069000000}"/>
    <cellStyle name="Обычный 7" xfId="106" xr:uid="{00000000-0005-0000-0000-00006A000000}"/>
    <cellStyle name="Обычный 8" xfId="107" xr:uid="{00000000-0005-0000-0000-00006B000000}"/>
    <cellStyle name="Плохой 2" xfId="108" xr:uid="{00000000-0005-0000-0000-00006C000000}"/>
    <cellStyle name="Плохой 3" xfId="109" xr:uid="{00000000-0005-0000-0000-00006D000000}"/>
    <cellStyle name="Пояснение 2" xfId="110" xr:uid="{00000000-0005-0000-0000-00006E000000}"/>
    <cellStyle name="Пояснение 3" xfId="111" xr:uid="{00000000-0005-0000-0000-00006F000000}"/>
    <cellStyle name="Примечание 2" xfId="112" xr:uid="{00000000-0005-0000-0000-000070000000}"/>
    <cellStyle name="Процентный 2" xfId="113" xr:uid="{00000000-0005-0000-0000-000071000000}"/>
    <cellStyle name="Связанная ячейка 2" xfId="114" xr:uid="{00000000-0005-0000-0000-000072000000}"/>
    <cellStyle name="Связанная ячейка 3" xfId="115" xr:uid="{00000000-0005-0000-0000-000073000000}"/>
    <cellStyle name="Текст предупреждения 2" xfId="116" xr:uid="{00000000-0005-0000-0000-000074000000}"/>
    <cellStyle name="Текст предупреждения 3" xfId="117" xr:uid="{00000000-0005-0000-0000-000075000000}"/>
    <cellStyle name="Хороший 2" xfId="118" xr:uid="{00000000-0005-0000-0000-000076000000}"/>
    <cellStyle name="Хороший 3" xfId="119" xr:uid="{00000000-0005-0000-0000-00007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rv-new\&#1076;&#1083;&#1103;%20&#1088;&#1072;&#1073;&#1086;&#1090;&#1099;\&#1086;&#1090;%20&#1058;&#1102;&#1090;&#1077;&#1074;&#1086;&#1081;\1&#1082;&#1074;\MINZDRAV\&#1057;&#1073;&#1086;&#1088;&#1085;&#1080;&#1082;%201999%20&#1075;&#1086;&#1076;&#1072;\&#1089;&#1073;&#1086;&#1088;&#1085;&#1080;&#1082;%20199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лист"/>
      <sheetName val="оборот тит.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Лист1"/>
      <sheetName val="Модуль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5C85-4924-43FE-8C64-1AE198FFB263}">
  <dimension ref="A1:W177"/>
  <sheetViews>
    <sheetView tabSelected="1" view="pageBreakPreview" zoomScaleSheetLayoutView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H8" sqref="H8:H11"/>
    </sheetView>
  </sheetViews>
  <sheetFormatPr defaultRowHeight="15.75" x14ac:dyDescent="0.25"/>
  <cols>
    <col min="1" max="1" width="5.7109375" style="88" customWidth="1"/>
    <col min="2" max="2" width="34.42578125" style="8" customWidth="1"/>
    <col min="3" max="3" width="14" style="110" customWidth="1"/>
    <col min="4" max="4" width="9.42578125" style="98" customWidth="1"/>
    <col min="5" max="5" width="14.28515625" style="109" customWidth="1"/>
    <col min="6" max="6" width="8.42578125" style="2" customWidth="1"/>
    <col min="7" max="7" width="15.85546875" style="74" customWidth="1"/>
    <col min="8" max="8" width="17.140625" style="64" customWidth="1"/>
    <col min="9" max="9" width="16.140625" style="64" customWidth="1"/>
    <col min="10" max="10" width="11.28515625" style="2" customWidth="1"/>
    <col min="11" max="11" width="10" style="2" customWidth="1"/>
    <col min="12" max="12" width="14" style="2" customWidth="1"/>
    <col min="13" max="13" width="16" style="2" customWidth="1"/>
    <col min="14" max="14" width="11.140625" style="1" customWidth="1"/>
    <col min="15" max="15" width="9.140625" style="1"/>
    <col min="16" max="16" width="16.7109375" style="1" customWidth="1"/>
    <col min="17" max="17" width="9.85546875" style="1" customWidth="1"/>
    <col min="18" max="18" width="9.140625" style="1"/>
    <col min="19" max="19" width="20.42578125" style="1" customWidth="1"/>
    <col min="20" max="21" width="9.140625" style="1"/>
    <col min="22" max="23" width="15.140625" style="1" customWidth="1"/>
    <col min="24" max="16384" width="9.140625" style="1"/>
  </cols>
  <sheetData>
    <row r="1" spans="1:23" x14ac:dyDescent="0.25">
      <c r="L1" s="29"/>
      <c r="M1" s="29" t="s">
        <v>144</v>
      </c>
    </row>
    <row r="2" spans="1:23" ht="15.75" customHeight="1" x14ac:dyDescent="0.25">
      <c r="D2" s="141"/>
      <c r="E2" s="141"/>
      <c r="F2" s="141"/>
      <c r="G2" s="141"/>
      <c r="L2" s="29"/>
      <c r="M2" s="29" t="s">
        <v>134</v>
      </c>
    </row>
    <row r="3" spans="1:23" x14ac:dyDescent="0.25">
      <c r="L3" s="29"/>
      <c r="M3" s="29" t="s">
        <v>135</v>
      </c>
    </row>
    <row r="4" spans="1:23" x14ac:dyDescent="0.25">
      <c r="L4" s="29"/>
      <c r="M4" s="29" t="s">
        <v>148</v>
      </c>
    </row>
    <row r="5" spans="1:23" ht="15.75" customHeight="1" x14ac:dyDescent="0.25">
      <c r="H5" s="65"/>
      <c r="I5" s="151" t="s">
        <v>175</v>
      </c>
      <c r="J5" s="151"/>
      <c r="K5" s="151"/>
      <c r="L5" s="151"/>
      <c r="M5" s="151"/>
    </row>
    <row r="6" spans="1:23" ht="31.5" customHeight="1" thickBot="1" x14ac:dyDescent="0.3">
      <c r="B6" s="5"/>
      <c r="C6" s="142" t="s">
        <v>149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23" ht="19.5" hidden="1" customHeight="1" thickBot="1" x14ac:dyDescent="0.3">
      <c r="A7" s="9"/>
      <c r="B7" s="9"/>
      <c r="C7" s="13"/>
      <c r="D7" s="13"/>
      <c r="E7" s="30"/>
      <c r="F7" s="5"/>
      <c r="G7" s="5"/>
      <c r="H7" s="13"/>
      <c r="I7" s="13"/>
    </row>
    <row r="8" spans="1:23" ht="25.5" customHeight="1" thickBot="1" x14ac:dyDescent="0.3">
      <c r="A8" s="143" t="s">
        <v>0</v>
      </c>
      <c r="B8" s="146" t="s">
        <v>2</v>
      </c>
      <c r="C8" s="118" t="s">
        <v>165</v>
      </c>
      <c r="D8" s="118" t="s">
        <v>1</v>
      </c>
      <c r="E8" s="118" t="s">
        <v>137</v>
      </c>
      <c r="F8" s="118" t="s">
        <v>146</v>
      </c>
      <c r="G8" s="118" t="s">
        <v>142</v>
      </c>
      <c r="H8" s="118" t="s">
        <v>131</v>
      </c>
      <c r="I8" s="118" t="s">
        <v>154</v>
      </c>
      <c r="J8" s="115" t="s">
        <v>157</v>
      </c>
      <c r="K8" s="116"/>
      <c r="L8" s="116"/>
      <c r="M8" s="117"/>
      <c r="N8" s="115" t="s">
        <v>162</v>
      </c>
      <c r="O8" s="116"/>
      <c r="P8" s="117"/>
      <c r="Q8" s="115" t="s">
        <v>166</v>
      </c>
      <c r="R8" s="116"/>
      <c r="S8" s="117"/>
      <c r="T8" s="115" t="s">
        <v>167</v>
      </c>
      <c r="U8" s="116"/>
      <c r="V8" s="116"/>
      <c r="W8" s="117"/>
    </row>
    <row r="9" spans="1:23" ht="15.75" customHeight="1" x14ac:dyDescent="0.25">
      <c r="A9" s="144"/>
      <c r="B9" s="147"/>
      <c r="C9" s="119"/>
      <c r="D9" s="119"/>
      <c r="E9" s="119"/>
      <c r="F9" s="119"/>
      <c r="G9" s="119"/>
      <c r="H9" s="119"/>
      <c r="I9" s="119"/>
      <c r="J9" s="118" t="s">
        <v>140</v>
      </c>
      <c r="K9" s="118" t="s">
        <v>153</v>
      </c>
      <c r="L9" s="121" t="s">
        <v>164</v>
      </c>
      <c r="M9" s="122"/>
      <c r="N9" s="118" t="s">
        <v>140</v>
      </c>
      <c r="O9" s="118" t="s">
        <v>153</v>
      </c>
      <c r="P9" s="122" t="s">
        <v>164</v>
      </c>
      <c r="Q9" s="118" t="s">
        <v>140</v>
      </c>
      <c r="R9" s="118" t="s">
        <v>153</v>
      </c>
      <c r="S9" s="122" t="s">
        <v>164</v>
      </c>
      <c r="T9" s="118" t="s">
        <v>140</v>
      </c>
      <c r="U9" s="118" t="s">
        <v>153</v>
      </c>
      <c r="V9" s="121" t="s">
        <v>155</v>
      </c>
      <c r="W9" s="122"/>
    </row>
    <row r="10" spans="1:23" ht="83.25" customHeight="1" thickBot="1" x14ac:dyDescent="0.3">
      <c r="A10" s="144"/>
      <c r="B10" s="147"/>
      <c r="C10" s="119"/>
      <c r="D10" s="119"/>
      <c r="E10" s="119"/>
      <c r="F10" s="119"/>
      <c r="G10" s="119"/>
      <c r="H10" s="119"/>
      <c r="I10" s="119"/>
      <c r="J10" s="119"/>
      <c r="K10" s="119"/>
      <c r="L10" s="123"/>
      <c r="M10" s="124"/>
      <c r="N10" s="119"/>
      <c r="O10" s="119"/>
      <c r="P10" s="124"/>
      <c r="Q10" s="119"/>
      <c r="R10" s="119"/>
      <c r="S10" s="124"/>
      <c r="T10" s="119"/>
      <c r="U10" s="119"/>
      <c r="V10" s="123"/>
      <c r="W10" s="124"/>
    </row>
    <row r="11" spans="1:23" ht="65.25" customHeight="1" thickBot="1" x14ac:dyDescent="0.3">
      <c r="A11" s="145"/>
      <c r="B11" s="148"/>
      <c r="C11" s="120"/>
      <c r="D11" s="120"/>
      <c r="E11" s="120"/>
      <c r="F11" s="120"/>
      <c r="G11" s="120"/>
      <c r="H11" s="120"/>
      <c r="I11" s="120"/>
      <c r="J11" s="120"/>
      <c r="K11" s="120"/>
      <c r="L11" s="66" t="s">
        <v>138</v>
      </c>
      <c r="M11" s="108" t="s">
        <v>139</v>
      </c>
      <c r="N11" s="120"/>
      <c r="O11" s="120"/>
      <c r="P11" s="111" t="s">
        <v>139</v>
      </c>
      <c r="Q11" s="120"/>
      <c r="R11" s="120"/>
      <c r="S11" s="113" t="s">
        <v>139</v>
      </c>
      <c r="T11" s="120"/>
      <c r="U11" s="120"/>
      <c r="V11" s="66" t="s">
        <v>138</v>
      </c>
      <c r="W11" s="114" t="s">
        <v>139</v>
      </c>
    </row>
    <row r="12" spans="1:23" ht="26.25" customHeight="1" thickBot="1" x14ac:dyDescent="0.3">
      <c r="A12" s="89">
        <v>1</v>
      </c>
      <c r="B12" s="20">
        <v>2</v>
      </c>
      <c r="C12" s="20">
        <v>3</v>
      </c>
      <c r="D12" s="20">
        <v>4</v>
      </c>
      <c r="E12" s="21">
        <v>5</v>
      </c>
      <c r="F12" s="20">
        <v>6</v>
      </c>
      <c r="G12" s="75" t="s">
        <v>145</v>
      </c>
      <c r="H12" s="67">
        <v>8</v>
      </c>
      <c r="I12" s="67" t="s">
        <v>151</v>
      </c>
      <c r="J12" s="67">
        <v>10</v>
      </c>
      <c r="K12" s="67">
        <v>11</v>
      </c>
      <c r="L12" s="67" t="s">
        <v>150</v>
      </c>
      <c r="M12" s="67" t="s">
        <v>161</v>
      </c>
      <c r="N12" s="67">
        <v>14</v>
      </c>
      <c r="O12" s="67">
        <v>15</v>
      </c>
      <c r="P12" s="67" t="s">
        <v>163</v>
      </c>
      <c r="Q12" s="67">
        <v>17</v>
      </c>
      <c r="R12" s="67">
        <v>18</v>
      </c>
      <c r="S12" s="67" t="s">
        <v>168</v>
      </c>
      <c r="T12" s="67">
        <v>20</v>
      </c>
      <c r="U12" s="67">
        <v>21</v>
      </c>
      <c r="V12" s="67" t="s">
        <v>169</v>
      </c>
      <c r="W12" s="67" t="s">
        <v>170</v>
      </c>
    </row>
    <row r="13" spans="1:23" ht="25.5" customHeight="1" x14ac:dyDescent="0.25">
      <c r="A13" s="149" t="s">
        <v>43</v>
      </c>
      <c r="B13" s="150"/>
      <c r="C13" s="42">
        <f>SUM(C15:C23)</f>
        <v>853</v>
      </c>
      <c r="D13" s="90"/>
      <c r="E13" s="68"/>
      <c r="F13" s="62"/>
      <c r="G13" s="71">
        <f>SUM(G15:G23)</f>
        <v>18529144</v>
      </c>
      <c r="H13" s="69"/>
      <c r="I13" s="70">
        <f>SUM(I15:I23)</f>
        <v>11019687.27</v>
      </c>
      <c r="J13" s="71"/>
      <c r="K13" s="71"/>
      <c r="L13" s="71">
        <f t="shared" ref="L13:M13" si="0">SUM(L15:L23)</f>
        <v>861933.32000000007</v>
      </c>
      <c r="M13" s="43">
        <f t="shared" si="0"/>
        <v>861933.32000000007</v>
      </c>
      <c r="N13" s="71"/>
      <c r="O13" s="71"/>
      <c r="P13" s="43">
        <f>SUM(P15:P23)</f>
        <v>861624.51</v>
      </c>
      <c r="Q13" s="71"/>
      <c r="R13" s="71"/>
      <c r="S13" s="43">
        <f>SUM(S15:S23)</f>
        <v>861605.20000000007</v>
      </c>
      <c r="T13" s="71"/>
      <c r="U13" s="71"/>
      <c r="V13" s="71">
        <f>SUM(V15:V23)</f>
        <v>8434524.2400000002</v>
      </c>
      <c r="W13" s="43">
        <f>SUM(W15:W23)</f>
        <v>937169.3600000001</v>
      </c>
    </row>
    <row r="14" spans="1:23" ht="23.25" customHeight="1" x14ac:dyDescent="0.25">
      <c r="A14" s="133" t="s">
        <v>3</v>
      </c>
      <c r="B14" s="134"/>
      <c r="C14" s="134"/>
      <c r="D14" s="135"/>
      <c r="E14" s="31"/>
      <c r="F14" s="6"/>
      <c r="G14" s="4"/>
      <c r="H14" s="16"/>
      <c r="I14" s="46"/>
      <c r="J14" s="16"/>
      <c r="K14" s="16"/>
      <c r="L14" s="4"/>
      <c r="M14" s="44"/>
      <c r="N14" s="16"/>
      <c r="O14" s="16"/>
      <c r="P14" s="44"/>
      <c r="Q14" s="16"/>
      <c r="R14" s="16"/>
      <c r="S14" s="44"/>
      <c r="T14" s="16"/>
      <c r="U14" s="16"/>
      <c r="V14" s="4"/>
      <c r="W14" s="44"/>
    </row>
    <row r="15" spans="1:23" x14ac:dyDescent="0.25">
      <c r="A15" s="87">
        <v>1</v>
      </c>
      <c r="B15" s="10" t="s">
        <v>35</v>
      </c>
      <c r="C15" s="40">
        <v>53</v>
      </c>
      <c r="D15" s="16" t="s">
        <v>10</v>
      </c>
      <c r="E15" s="26">
        <v>1442900</v>
      </c>
      <c r="F15" s="99">
        <v>1.6052</v>
      </c>
      <c r="G15" s="18">
        <f>ROUND(E15*F15,0)</f>
        <v>2316143</v>
      </c>
      <c r="H15" s="22" t="s">
        <v>130</v>
      </c>
      <c r="I15" s="47">
        <f>L15+P15+S15+V15</f>
        <v>1158071.52</v>
      </c>
      <c r="J15" s="78">
        <v>0.5</v>
      </c>
      <c r="K15" s="78">
        <v>1</v>
      </c>
      <c r="L15" s="18">
        <v>96505.96</v>
      </c>
      <c r="M15" s="38">
        <v>96505.96</v>
      </c>
      <c r="N15" s="78">
        <v>0.5</v>
      </c>
      <c r="O15" s="78">
        <v>1</v>
      </c>
      <c r="P15" s="38">
        <f>ROUND(G15*N15/12,2)</f>
        <v>96505.96</v>
      </c>
      <c r="Q15" s="78">
        <v>0.5</v>
      </c>
      <c r="R15" s="78">
        <v>1</v>
      </c>
      <c r="S15" s="38">
        <f>ROUND(G15*Q15/12,2)</f>
        <v>96505.96</v>
      </c>
      <c r="T15" s="78">
        <v>0.5</v>
      </c>
      <c r="U15" s="78">
        <v>1</v>
      </c>
      <c r="V15" s="18">
        <f>ROUND(W15*9,2)</f>
        <v>868553.64</v>
      </c>
      <c r="W15" s="38">
        <f>ROUND(G15*T15/12,2)</f>
        <v>96505.96</v>
      </c>
    </row>
    <row r="16" spans="1:23" x14ac:dyDescent="0.25">
      <c r="A16" s="87">
        <v>2</v>
      </c>
      <c r="B16" s="10" t="s">
        <v>37</v>
      </c>
      <c r="C16" s="40">
        <v>27</v>
      </c>
      <c r="D16" s="16" t="s">
        <v>10</v>
      </c>
      <c r="E16" s="26">
        <v>1442900</v>
      </c>
      <c r="F16" s="99">
        <v>1.6052</v>
      </c>
      <c r="G16" s="18">
        <f t="shared" ref="G16:G17" si="1">ROUND(E16*F16,0)</f>
        <v>2316143</v>
      </c>
      <c r="H16" s="22" t="s">
        <v>130</v>
      </c>
      <c r="I16" s="47">
        <f t="shared" ref="I16:I23" si="2">L16+P16+S16+V16</f>
        <v>1158071.52</v>
      </c>
      <c r="J16" s="78">
        <v>0.5</v>
      </c>
      <c r="K16" s="78">
        <v>1</v>
      </c>
      <c r="L16" s="18">
        <v>96505.96</v>
      </c>
      <c r="M16" s="38">
        <v>96505.96</v>
      </c>
      <c r="N16" s="78">
        <v>0.5</v>
      </c>
      <c r="O16" s="78">
        <v>1</v>
      </c>
      <c r="P16" s="38">
        <f>ROUND(G16*N16/12,2)</f>
        <v>96505.96</v>
      </c>
      <c r="Q16" s="78">
        <v>0.5</v>
      </c>
      <c r="R16" s="78">
        <v>1</v>
      </c>
      <c r="S16" s="38">
        <f>ROUND(G16*Q16/12,2)</f>
        <v>96505.96</v>
      </c>
      <c r="T16" s="78">
        <v>0.5</v>
      </c>
      <c r="U16" s="78">
        <v>1</v>
      </c>
      <c r="V16" s="18">
        <f t="shared" ref="V16:V23" si="3">ROUND(W16*9,2)</f>
        <v>868553.64</v>
      </c>
      <c r="W16" s="38">
        <f t="shared" ref="W16:W23" si="4">ROUND(G16*T16/12,2)</f>
        <v>96505.96</v>
      </c>
    </row>
    <row r="17" spans="1:23" x14ac:dyDescent="0.25">
      <c r="A17" s="91">
        <v>3</v>
      </c>
      <c r="B17" s="10" t="s">
        <v>36</v>
      </c>
      <c r="C17" s="40">
        <v>80</v>
      </c>
      <c r="D17" s="16" t="s">
        <v>10</v>
      </c>
      <c r="E17" s="26">
        <v>1442900</v>
      </c>
      <c r="F17" s="99">
        <v>1.6052</v>
      </c>
      <c r="G17" s="18">
        <f t="shared" si="1"/>
        <v>2316143</v>
      </c>
      <c r="H17" s="22" t="s">
        <v>130</v>
      </c>
      <c r="I17" s="47">
        <f t="shared" si="2"/>
        <v>1158804.92</v>
      </c>
      <c r="J17" s="79">
        <v>0.50049999999999994</v>
      </c>
      <c r="K17" s="79">
        <v>1.0009999999999999</v>
      </c>
      <c r="L17" s="18">
        <v>96602.46</v>
      </c>
      <c r="M17" s="38">
        <v>96602.46</v>
      </c>
      <c r="N17" s="79">
        <v>0.50029999999999997</v>
      </c>
      <c r="O17" s="79">
        <v>1.0005999999999999</v>
      </c>
      <c r="P17" s="38">
        <f>ROUND(G17*N17/12,2)</f>
        <v>96563.86</v>
      </c>
      <c r="Q17" s="79">
        <v>0.50029999999999997</v>
      </c>
      <c r="R17" s="79">
        <v>1.0005999999999999</v>
      </c>
      <c r="S17" s="38">
        <f>ROUND(G17*Q17/12,2)</f>
        <v>96563.86</v>
      </c>
      <c r="T17" s="79">
        <v>0.50029999999999997</v>
      </c>
      <c r="U17" s="79">
        <v>1.0005999999999999</v>
      </c>
      <c r="V17" s="18">
        <f t="shared" si="3"/>
        <v>869074.74</v>
      </c>
      <c r="W17" s="38">
        <f t="shared" si="4"/>
        <v>96563.86</v>
      </c>
    </row>
    <row r="18" spans="1:23" x14ac:dyDescent="0.25">
      <c r="A18" s="87">
        <v>4</v>
      </c>
      <c r="B18" s="10" t="s">
        <v>38</v>
      </c>
      <c r="C18" s="40">
        <v>84</v>
      </c>
      <c r="D18" s="16" t="s">
        <v>10</v>
      </c>
      <c r="E18" s="26">
        <v>1442900</v>
      </c>
      <c r="F18" s="99">
        <v>1.6052</v>
      </c>
      <c r="G18" s="18">
        <f>ROUND(E18*F18,0)</f>
        <v>2316143</v>
      </c>
      <c r="H18" s="22" t="s">
        <v>130</v>
      </c>
      <c r="I18" s="47">
        <f t="shared" si="2"/>
        <v>1161043.8500000001</v>
      </c>
      <c r="J18" s="79">
        <v>0.50219999999999998</v>
      </c>
      <c r="K18" s="79">
        <v>1.0044</v>
      </c>
      <c r="L18" s="18">
        <v>96930.58</v>
      </c>
      <c r="M18" s="38">
        <v>96930.58</v>
      </c>
      <c r="N18" s="79">
        <v>0.50119999999999998</v>
      </c>
      <c r="O18" s="79">
        <v>1.0024</v>
      </c>
      <c r="P18" s="38">
        <f>ROUND(G18*N18/12,2)</f>
        <v>96737.57</v>
      </c>
      <c r="Q18" s="79">
        <v>0.50119999999999998</v>
      </c>
      <c r="R18" s="79">
        <v>1.0024</v>
      </c>
      <c r="S18" s="38">
        <f>ROUND(G18*Q18/12,2)</f>
        <v>96737.57</v>
      </c>
      <c r="T18" s="79">
        <v>0.50119999999999998</v>
      </c>
      <c r="U18" s="79">
        <v>1.0024</v>
      </c>
      <c r="V18" s="18">
        <f t="shared" si="3"/>
        <v>870638.13</v>
      </c>
      <c r="W18" s="38">
        <f t="shared" si="4"/>
        <v>96737.57</v>
      </c>
    </row>
    <row r="19" spans="1:23" ht="15.75" customHeight="1" x14ac:dyDescent="0.25">
      <c r="A19" s="130" t="s">
        <v>143</v>
      </c>
      <c r="B19" s="131"/>
      <c r="C19" s="131"/>
      <c r="D19" s="132"/>
      <c r="E19" s="32"/>
      <c r="F19" s="100"/>
      <c r="G19" s="18"/>
      <c r="H19" s="22"/>
      <c r="I19" s="47"/>
      <c r="J19" s="79"/>
      <c r="K19" s="79"/>
      <c r="L19" s="18"/>
      <c r="M19" s="38"/>
      <c r="N19" s="79"/>
      <c r="O19" s="79"/>
      <c r="P19" s="38"/>
      <c r="Q19" s="79"/>
      <c r="R19" s="79"/>
      <c r="S19" s="38"/>
      <c r="T19" s="79"/>
      <c r="U19" s="79"/>
      <c r="V19" s="18"/>
      <c r="W19" s="38"/>
    </row>
    <row r="20" spans="1:23" x14ac:dyDescent="0.25">
      <c r="A20" s="87">
        <v>5</v>
      </c>
      <c r="B20" s="10" t="s">
        <v>39</v>
      </c>
      <c r="C20" s="7">
        <v>140</v>
      </c>
      <c r="D20" s="16" t="s">
        <v>10</v>
      </c>
      <c r="E20" s="26">
        <v>1442900</v>
      </c>
      <c r="F20" s="100">
        <v>1.6052</v>
      </c>
      <c r="G20" s="18">
        <f t="shared" ref="G20:G23" si="5">ROUND(E20*F20,0)</f>
        <v>2316143</v>
      </c>
      <c r="H20" s="22" t="s">
        <v>130</v>
      </c>
      <c r="I20" s="47">
        <f t="shared" si="2"/>
        <v>1879453.53</v>
      </c>
      <c r="J20" s="79">
        <v>0.81100000000000005</v>
      </c>
      <c r="K20" s="79">
        <v>1.0012000000000001</v>
      </c>
      <c r="L20" s="18">
        <v>156532.66</v>
      </c>
      <c r="M20" s="38">
        <v>156532.66</v>
      </c>
      <c r="N20" s="79">
        <v>0.8115</v>
      </c>
      <c r="O20" s="79">
        <v>1.0018</v>
      </c>
      <c r="P20" s="38">
        <f>ROUND(G20*N20/12,2)</f>
        <v>156629.17000000001</v>
      </c>
      <c r="Q20" s="79">
        <v>0.8115</v>
      </c>
      <c r="R20" s="79">
        <v>1.0018</v>
      </c>
      <c r="S20" s="38">
        <f>ROUND(G20*Q20/12,2)</f>
        <v>156629.17000000001</v>
      </c>
      <c r="T20" s="79">
        <v>0.8115</v>
      </c>
      <c r="U20" s="79">
        <v>1.0018</v>
      </c>
      <c r="V20" s="18">
        <f t="shared" si="3"/>
        <v>1409662.53</v>
      </c>
      <c r="W20" s="38">
        <f t="shared" si="4"/>
        <v>156629.17000000001</v>
      </c>
    </row>
    <row r="21" spans="1:23" x14ac:dyDescent="0.25">
      <c r="A21" s="87">
        <v>6</v>
      </c>
      <c r="B21" s="10" t="s">
        <v>40</v>
      </c>
      <c r="C21" s="7">
        <v>169</v>
      </c>
      <c r="D21" s="16" t="s">
        <v>10</v>
      </c>
      <c r="E21" s="26">
        <v>1442900</v>
      </c>
      <c r="F21" s="100">
        <v>1.6052</v>
      </c>
      <c r="G21" s="18">
        <f t="shared" si="5"/>
        <v>2316143</v>
      </c>
      <c r="H21" s="22" t="s">
        <v>130</v>
      </c>
      <c r="I21" s="47">
        <f t="shared" si="2"/>
        <v>1652857.56</v>
      </c>
      <c r="J21" s="79">
        <v>0.42</v>
      </c>
      <c r="K21" s="79">
        <v>1</v>
      </c>
      <c r="L21" s="18">
        <v>81065.009999999995</v>
      </c>
      <c r="M21" s="38">
        <v>81065.009999999995</v>
      </c>
      <c r="N21" s="79">
        <v>0.42</v>
      </c>
      <c r="O21" s="79">
        <v>1</v>
      </c>
      <c r="P21" s="38">
        <f>ROUND(G21*N21/12,2)</f>
        <v>81065.009999999995</v>
      </c>
      <c r="Q21" s="79">
        <v>0.42</v>
      </c>
      <c r="R21" s="79">
        <v>1</v>
      </c>
      <c r="S21" s="38">
        <f>ROUND(G21*Q21/12,2)</f>
        <v>81065.009999999995</v>
      </c>
      <c r="T21" s="79">
        <v>0.8115</v>
      </c>
      <c r="U21" s="79">
        <v>1.0018</v>
      </c>
      <c r="V21" s="18">
        <f t="shared" si="3"/>
        <v>1409662.53</v>
      </c>
      <c r="W21" s="38">
        <f t="shared" si="4"/>
        <v>156629.17000000001</v>
      </c>
    </row>
    <row r="22" spans="1:23" x14ac:dyDescent="0.25">
      <c r="A22" s="87">
        <v>7</v>
      </c>
      <c r="B22" s="10" t="s">
        <v>41</v>
      </c>
      <c r="C22" s="7">
        <v>102</v>
      </c>
      <c r="D22" s="16" t="s">
        <v>10</v>
      </c>
      <c r="E22" s="26">
        <v>1442900</v>
      </c>
      <c r="F22" s="100">
        <v>1.6052</v>
      </c>
      <c r="G22" s="18">
        <f t="shared" si="5"/>
        <v>2316143</v>
      </c>
      <c r="H22" s="22" t="s">
        <v>130</v>
      </c>
      <c r="I22" s="47">
        <f t="shared" si="2"/>
        <v>1878604.25</v>
      </c>
      <c r="J22" s="79">
        <v>0.81200000000000006</v>
      </c>
      <c r="K22" s="79">
        <v>1.0024999999999999</v>
      </c>
      <c r="L22" s="18">
        <v>156725.68</v>
      </c>
      <c r="M22" s="38">
        <v>156725.68</v>
      </c>
      <c r="N22" s="79">
        <v>0.81110000000000004</v>
      </c>
      <c r="O22" s="79">
        <v>1.0014000000000001</v>
      </c>
      <c r="P22" s="38">
        <f>ROUND(G22*N22/12,2)</f>
        <v>156551.97</v>
      </c>
      <c r="Q22" s="79">
        <v>0.81100000000000005</v>
      </c>
      <c r="R22" s="79">
        <v>1.0012000000000001</v>
      </c>
      <c r="S22" s="38">
        <f>ROUND(G22*Q22/12,2)</f>
        <v>156532.66</v>
      </c>
      <c r="T22" s="79">
        <v>0.81100000000000005</v>
      </c>
      <c r="U22" s="79">
        <v>1.0012000000000001</v>
      </c>
      <c r="V22" s="18">
        <f t="shared" si="3"/>
        <v>1408793.94</v>
      </c>
      <c r="W22" s="38">
        <f t="shared" si="4"/>
        <v>156532.66</v>
      </c>
    </row>
    <row r="23" spans="1:23" x14ac:dyDescent="0.25">
      <c r="A23" s="87">
        <v>8</v>
      </c>
      <c r="B23" s="10" t="s">
        <v>42</v>
      </c>
      <c r="C23" s="7">
        <v>198</v>
      </c>
      <c r="D23" s="16" t="s">
        <v>10</v>
      </c>
      <c r="E23" s="26">
        <v>1442900</v>
      </c>
      <c r="F23" s="100">
        <v>1.6052</v>
      </c>
      <c r="G23" s="18">
        <f t="shared" si="5"/>
        <v>2316143</v>
      </c>
      <c r="H23" s="22" t="s">
        <v>130</v>
      </c>
      <c r="I23" s="47">
        <f t="shared" si="2"/>
        <v>972780.11999999988</v>
      </c>
      <c r="J23" s="79">
        <v>0.42</v>
      </c>
      <c r="K23" s="79">
        <v>1</v>
      </c>
      <c r="L23" s="18">
        <v>81065.009999999995</v>
      </c>
      <c r="M23" s="38">
        <v>81065.009999999995</v>
      </c>
      <c r="N23" s="79">
        <v>0.42</v>
      </c>
      <c r="O23" s="79">
        <v>1</v>
      </c>
      <c r="P23" s="38">
        <f>ROUND(G23*N23/12,2)</f>
        <v>81065.009999999995</v>
      </c>
      <c r="Q23" s="79">
        <v>0.42</v>
      </c>
      <c r="R23" s="79">
        <v>1</v>
      </c>
      <c r="S23" s="38">
        <f>ROUND(G23*Q23/12,2)</f>
        <v>81065.009999999995</v>
      </c>
      <c r="T23" s="79">
        <v>0.42</v>
      </c>
      <c r="U23" s="79">
        <v>1</v>
      </c>
      <c r="V23" s="18">
        <f t="shared" si="3"/>
        <v>729585.09</v>
      </c>
      <c r="W23" s="38">
        <f t="shared" si="4"/>
        <v>81065.009999999995</v>
      </c>
    </row>
    <row r="24" spans="1:23" ht="15.75" customHeight="1" x14ac:dyDescent="0.25">
      <c r="A24" s="125" t="s">
        <v>104</v>
      </c>
      <c r="B24" s="126"/>
      <c r="C24" s="16">
        <f>SUM(C26:C45)</f>
        <v>3037</v>
      </c>
      <c r="D24" s="25"/>
      <c r="E24" s="33"/>
      <c r="F24" s="101"/>
      <c r="G24" s="28">
        <f>SUM(G26:G45)</f>
        <v>44006717</v>
      </c>
      <c r="H24" s="22"/>
      <c r="I24" s="48">
        <f>SUM(I26:I45)</f>
        <v>26360370.910000004</v>
      </c>
      <c r="J24" s="80"/>
      <c r="K24" s="80"/>
      <c r="L24" s="28">
        <f t="shared" ref="L24:M24" si="6">SUM(L26:L45)</f>
        <v>1926818.67</v>
      </c>
      <c r="M24" s="45">
        <f t="shared" si="6"/>
        <v>1926818.67</v>
      </c>
      <c r="N24" s="80"/>
      <c r="O24" s="80"/>
      <c r="P24" s="45">
        <f>SUM(P26:P45)</f>
        <v>1828286.0899999996</v>
      </c>
      <c r="Q24" s="80"/>
      <c r="R24" s="80"/>
      <c r="S24" s="45">
        <f>SUM(S26:S45)</f>
        <v>1828247.4799999997</v>
      </c>
      <c r="T24" s="80"/>
      <c r="U24" s="80"/>
      <c r="V24" s="28">
        <f t="shared" ref="V24:W24" si="7">SUM(V26:V45)</f>
        <v>20777018.670000002</v>
      </c>
      <c r="W24" s="45">
        <f t="shared" si="7"/>
        <v>2308557.6300000004</v>
      </c>
    </row>
    <row r="25" spans="1:23" ht="15.75" customHeight="1" x14ac:dyDescent="0.25">
      <c r="A25" s="130" t="s">
        <v>3</v>
      </c>
      <c r="B25" s="131"/>
      <c r="C25" s="131"/>
      <c r="D25" s="132"/>
      <c r="E25" s="32"/>
      <c r="F25" s="100"/>
      <c r="G25" s="18"/>
      <c r="H25" s="22"/>
      <c r="I25" s="47"/>
      <c r="J25" s="79"/>
      <c r="K25" s="79"/>
      <c r="L25" s="18"/>
      <c r="M25" s="38"/>
      <c r="N25" s="79"/>
      <c r="O25" s="79"/>
      <c r="P25" s="38"/>
      <c r="Q25" s="79"/>
      <c r="R25" s="79"/>
      <c r="S25" s="38"/>
      <c r="T25" s="79"/>
      <c r="U25" s="79"/>
      <c r="V25" s="18"/>
      <c r="W25" s="38"/>
    </row>
    <row r="26" spans="1:23" x14ac:dyDescent="0.25">
      <c r="A26" s="92">
        <v>9</v>
      </c>
      <c r="B26" s="24" t="s">
        <v>118</v>
      </c>
      <c r="C26" s="7">
        <v>33</v>
      </c>
      <c r="D26" s="16" t="s">
        <v>10</v>
      </c>
      <c r="E26" s="26">
        <v>1442900</v>
      </c>
      <c r="F26" s="100">
        <v>1.6052</v>
      </c>
      <c r="G26" s="18">
        <f t="shared" ref="G26" si="8">ROUND(E26*F26,0)</f>
        <v>2316143</v>
      </c>
      <c r="H26" s="22" t="s">
        <v>130</v>
      </c>
      <c r="I26" s="47">
        <f t="shared" ref="I26:I32" si="9">L26+P26+S26+V26</f>
        <v>1158245.22</v>
      </c>
      <c r="J26" s="79">
        <v>0.5</v>
      </c>
      <c r="K26" s="79">
        <v>1</v>
      </c>
      <c r="L26" s="18">
        <v>96505.96</v>
      </c>
      <c r="M26" s="38">
        <v>96505.96</v>
      </c>
      <c r="N26" s="79">
        <v>0.5</v>
      </c>
      <c r="O26" s="79">
        <v>1</v>
      </c>
      <c r="P26" s="38">
        <f t="shared" ref="P26:P32" si="10">ROUND(G26*N26/12,2)</f>
        <v>96505.96</v>
      </c>
      <c r="Q26" s="79">
        <v>0.5</v>
      </c>
      <c r="R26" s="79">
        <v>1</v>
      </c>
      <c r="S26" s="38">
        <f>ROUND(G26*Q26/12,2)</f>
        <v>96505.96</v>
      </c>
      <c r="T26" s="79">
        <v>0.50009999999999999</v>
      </c>
      <c r="U26" s="79">
        <v>1.0002</v>
      </c>
      <c r="V26" s="18">
        <f t="shared" ref="V26:V32" si="11">ROUND(W26*9,2)</f>
        <v>868727.34</v>
      </c>
      <c r="W26" s="38">
        <f t="shared" ref="W26:W32" si="12">ROUND(G26*T26/12,2)</f>
        <v>96525.26</v>
      </c>
    </row>
    <row r="27" spans="1:23" x14ac:dyDescent="0.25">
      <c r="A27" s="92">
        <v>10</v>
      </c>
      <c r="B27" s="24" t="s">
        <v>171</v>
      </c>
      <c r="C27" s="7">
        <v>55</v>
      </c>
      <c r="D27" s="16" t="s">
        <v>10</v>
      </c>
      <c r="E27" s="26">
        <v>1442900</v>
      </c>
      <c r="F27" s="100">
        <v>1.6052</v>
      </c>
      <c r="G27" s="18">
        <f t="shared" ref="G27:G30" si="13">ROUND(E27*F27,0)</f>
        <v>2316143</v>
      </c>
      <c r="H27" s="22" t="s">
        <v>130</v>
      </c>
      <c r="I27" s="47">
        <f t="shared" si="9"/>
        <v>869248.44</v>
      </c>
      <c r="J27" s="79"/>
      <c r="K27" s="79"/>
      <c r="L27" s="18"/>
      <c r="M27" s="38"/>
      <c r="N27" s="79"/>
      <c r="O27" s="79"/>
      <c r="P27" s="38"/>
      <c r="Q27" s="79"/>
      <c r="R27" s="79"/>
      <c r="S27" s="38"/>
      <c r="T27" s="79">
        <v>0.50039999999999996</v>
      </c>
      <c r="U27" s="79">
        <v>1.0006999999999999</v>
      </c>
      <c r="V27" s="18">
        <f t="shared" ref="V27:V29" si="14">ROUND(W27*9,2)</f>
        <v>869248.44</v>
      </c>
      <c r="W27" s="38">
        <f t="shared" ref="W27:W29" si="15">ROUND(G27*T27/12,2)</f>
        <v>96583.16</v>
      </c>
    </row>
    <row r="28" spans="1:23" x14ac:dyDescent="0.25">
      <c r="A28" s="92">
        <v>11</v>
      </c>
      <c r="B28" s="24" t="s">
        <v>98</v>
      </c>
      <c r="C28" s="7">
        <v>54</v>
      </c>
      <c r="D28" s="16" t="s">
        <v>10</v>
      </c>
      <c r="E28" s="26">
        <v>1442900</v>
      </c>
      <c r="F28" s="100">
        <v>1.6052</v>
      </c>
      <c r="G28" s="18">
        <f t="shared" si="13"/>
        <v>2316143</v>
      </c>
      <c r="H28" s="22" t="s">
        <v>130</v>
      </c>
      <c r="I28" s="47">
        <f t="shared" si="9"/>
        <v>1158766.3199999998</v>
      </c>
      <c r="J28" s="79">
        <v>0.5</v>
      </c>
      <c r="K28" s="79">
        <v>1</v>
      </c>
      <c r="L28" s="18">
        <v>96505.96</v>
      </c>
      <c r="M28" s="38">
        <v>96505.96</v>
      </c>
      <c r="N28" s="79">
        <v>0.5</v>
      </c>
      <c r="O28" s="79">
        <v>1</v>
      </c>
      <c r="P28" s="38">
        <f t="shared" si="10"/>
        <v>96505.96</v>
      </c>
      <c r="Q28" s="79">
        <v>0.5</v>
      </c>
      <c r="R28" s="79">
        <v>1</v>
      </c>
      <c r="S28" s="38">
        <f>ROUND(G28*Q28/12,2)</f>
        <v>96505.96</v>
      </c>
      <c r="T28" s="79">
        <v>0.50039999999999996</v>
      </c>
      <c r="U28" s="79">
        <v>1.0006999999999999</v>
      </c>
      <c r="V28" s="18">
        <f t="shared" si="14"/>
        <v>869248.44</v>
      </c>
      <c r="W28" s="38">
        <f t="shared" si="15"/>
        <v>96583.16</v>
      </c>
    </row>
    <row r="29" spans="1:23" x14ac:dyDescent="0.25">
      <c r="A29" s="92">
        <v>12</v>
      </c>
      <c r="B29" s="24" t="s">
        <v>172</v>
      </c>
      <c r="C29" s="7">
        <v>46</v>
      </c>
      <c r="D29" s="16" t="s">
        <v>10</v>
      </c>
      <c r="E29" s="26">
        <v>1442900</v>
      </c>
      <c r="F29" s="100">
        <v>1.6052</v>
      </c>
      <c r="G29" s="18">
        <f t="shared" si="13"/>
        <v>2316143</v>
      </c>
      <c r="H29" s="22" t="s">
        <v>130</v>
      </c>
      <c r="I29" s="47">
        <f t="shared" si="9"/>
        <v>869248.44</v>
      </c>
      <c r="J29" s="79"/>
      <c r="K29" s="79"/>
      <c r="L29" s="18"/>
      <c r="M29" s="38"/>
      <c r="N29" s="79"/>
      <c r="O29" s="79"/>
      <c r="P29" s="38"/>
      <c r="Q29" s="79"/>
      <c r="R29" s="79"/>
      <c r="S29" s="38"/>
      <c r="T29" s="79">
        <v>0.50039999999999996</v>
      </c>
      <c r="U29" s="79">
        <v>1.0006999999999999</v>
      </c>
      <c r="V29" s="18">
        <f t="shared" si="14"/>
        <v>869248.44</v>
      </c>
      <c r="W29" s="38">
        <f t="shared" si="15"/>
        <v>96583.16</v>
      </c>
    </row>
    <row r="30" spans="1:23" x14ac:dyDescent="0.25">
      <c r="A30" s="92">
        <v>13</v>
      </c>
      <c r="B30" s="24" t="s">
        <v>152</v>
      </c>
      <c r="C30" s="7">
        <v>0</v>
      </c>
      <c r="D30" s="16" t="s">
        <v>10</v>
      </c>
      <c r="E30" s="26">
        <v>1442900</v>
      </c>
      <c r="F30" s="100">
        <v>1.6052</v>
      </c>
      <c r="G30" s="18">
        <f t="shared" si="13"/>
        <v>2316143</v>
      </c>
      <c r="H30" s="22" t="s">
        <v>130</v>
      </c>
      <c r="I30" s="47">
        <f t="shared" si="9"/>
        <v>96505.96</v>
      </c>
      <c r="J30" s="79">
        <v>0.5</v>
      </c>
      <c r="K30" s="79">
        <v>1</v>
      </c>
      <c r="L30" s="18">
        <v>96505.96</v>
      </c>
      <c r="M30" s="38">
        <v>96505.96</v>
      </c>
      <c r="N30" s="79"/>
      <c r="O30" s="79"/>
      <c r="P30" s="38">
        <f t="shared" si="10"/>
        <v>0</v>
      </c>
      <c r="Q30" s="79"/>
      <c r="R30" s="79"/>
      <c r="S30" s="38">
        <f>ROUND(G30*Q30/12,2)</f>
        <v>0</v>
      </c>
      <c r="T30" s="79"/>
      <c r="U30" s="79"/>
      <c r="V30" s="18">
        <f t="shared" si="11"/>
        <v>0</v>
      </c>
      <c r="W30" s="38">
        <f t="shared" si="12"/>
        <v>0</v>
      </c>
    </row>
    <row r="31" spans="1:23" ht="31.5" x14ac:dyDescent="0.25">
      <c r="A31" s="92">
        <v>14</v>
      </c>
      <c r="B31" s="24" t="s">
        <v>101</v>
      </c>
      <c r="C31" s="7">
        <v>48</v>
      </c>
      <c r="D31" s="16" t="s">
        <v>10</v>
      </c>
      <c r="E31" s="26">
        <v>1442900</v>
      </c>
      <c r="F31" s="100">
        <v>1.6052</v>
      </c>
      <c r="G31" s="18">
        <f t="shared" ref="G31:G32" si="16">ROUND(E31*F31,0)</f>
        <v>2316143</v>
      </c>
      <c r="H31" s="22" t="s">
        <v>130</v>
      </c>
      <c r="I31" s="47">
        <f t="shared" si="9"/>
        <v>1158071.52</v>
      </c>
      <c r="J31" s="79">
        <v>0.5</v>
      </c>
      <c r="K31" s="79">
        <v>1</v>
      </c>
      <c r="L31" s="18">
        <v>96505.96</v>
      </c>
      <c r="M31" s="38">
        <v>96505.96</v>
      </c>
      <c r="N31" s="79">
        <v>0.5</v>
      </c>
      <c r="O31" s="79">
        <v>1</v>
      </c>
      <c r="P31" s="38">
        <f t="shared" si="10"/>
        <v>96505.96</v>
      </c>
      <c r="Q31" s="79">
        <v>0.5</v>
      </c>
      <c r="R31" s="79">
        <v>1</v>
      </c>
      <c r="S31" s="38">
        <f>ROUND(G31*Q31/12,2)</f>
        <v>96505.96</v>
      </c>
      <c r="T31" s="79">
        <v>0.5</v>
      </c>
      <c r="U31" s="79">
        <v>1</v>
      </c>
      <c r="V31" s="18">
        <f t="shared" si="11"/>
        <v>868553.64</v>
      </c>
      <c r="W31" s="38">
        <f t="shared" si="12"/>
        <v>96505.96</v>
      </c>
    </row>
    <row r="32" spans="1:23" x14ac:dyDescent="0.25">
      <c r="A32" s="92">
        <v>15</v>
      </c>
      <c r="B32" s="24" t="s">
        <v>102</v>
      </c>
      <c r="C32" s="7">
        <v>83</v>
      </c>
      <c r="D32" s="16" t="s">
        <v>10</v>
      </c>
      <c r="E32" s="26">
        <v>1442900</v>
      </c>
      <c r="F32" s="100">
        <v>1.6052</v>
      </c>
      <c r="G32" s="18">
        <f t="shared" si="16"/>
        <v>2316143</v>
      </c>
      <c r="H32" s="22" t="s">
        <v>130</v>
      </c>
      <c r="I32" s="47">
        <f t="shared" si="9"/>
        <v>1160792.9500000002</v>
      </c>
      <c r="J32" s="79">
        <v>0.502</v>
      </c>
      <c r="K32" s="79">
        <v>1.004</v>
      </c>
      <c r="L32" s="18">
        <v>96891.98</v>
      </c>
      <c r="M32" s="38">
        <v>96891.98</v>
      </c>
      <c r="N32" s="79">
        <v>0.50109999999999999</v>
      </c>
      <c r="O32" s="79">
        <v>1.0022</v>
      </c>
      <c r="P32" s="38">
        <f t="shared" si="10"/>
        <v>96718.27</v>
      </c>
      <c r="Q32" s="79">
        <v>0.50109999999999999</v>
      </c>
      <c r="R32" s="79">
        <v>1.0022</v>
      </c>
      <c r="S32" s="38">
        <f>ROUND(G32*Q32/12,2)</f>
        <v>96718.27</v>
      </c>
      <c r="T32" s="79">
        <v>0.50109999999999999</v>
      </c>
      <c r="U32" s="79">
        <v>1.0022</v>
      </c>
      <c r="V32" s="18">
        <f t="shared" si="11"/>
        <v>870464.43</v>
      </c>
      <c r="W32" s="38">
        <f t="shared" si="12"/>
        <v>96718.27</v>
      </c>
    </row>
    <row r="33" spans="1:23" ht="15.75" customHeight="1" x14ac:dyDescent="0.25">
      <c r="A33" s="130" t="s">
        <v>143</v>
      </c>
      <c r="B33" s="131"/>
      <c r="C33" s="131"/>
      <c r="D33" s="132"/>
      <c r="E33" s="32"/>
      <c r="F33" s="100"/>
      <c r="G33" s="18"/>
      <c r="H33" s="22"/>
      <c r="I33" s="47"/>
      <c r="J33" s="79"/>
      <c r="K33" s="79"/>
      <c r="L33" s="18"/>
      <c r="M33" s="38"/>
      <c r="N33" s="79"/>
      <c r="O33" s="79"/>
      <c r="P33" s="38"/>
      <c r="Q33" s="79"/>
      <c r="R33" s="79"/>
      <c r="S33" s="38"/>
      <c r="T33" s="79"/>
      <c r="U33" s="79"/>
      <c r="V33" s="18"/>
      <c r="W33" s="38"/>
    </row>
    <row r="34" spans="1:23" x14ac:dyDescent="0.25">
      <c r="A34" s="92">
        <v>16</v>
      </c>
      <c r="B34" s="24" t="s">
        <v>91</v>
      </c>
      <c r="C34" s="7">
        <v>336</v>
      </c>
      <c r="D34" s="16" t="s">
        <v>10</v>
      </c>
      <c r="E34" s="26">
        <v>1442900</v>
      </c>
      <c r="F34" s="100">
        <v>1.6052</v>
      </c>
      <c r="G34" s="18">
        <f t="shared" ref="G34:G45" si="17">ROUND(E34*F34,0)</f>
        <v>2316143</v>
      </c>
      <c r="H34" s="22" t="s">
        <v>130</v>
      </c>
      <c r="I34" s="47">
        <f t="shared" ref="I34:I45" si="18">L34+P34+S34+V34</f>
        <v>1887038.86</v>
      </c>
      <c r="J34" s="79">
        <v>0.81830000000000003</v>
      </c>
      <c r="K34" s="79">
        <v>1.0102</v>
      </c>
      <c r="L34" s="18">
        <v>157941.65</v>
      </c>
      <c r="M34" s="38">
        <v>157941.65</v>
      </c>
      <c r="N34" s="79">
        <v>0.8145</v>
      </c>
      <c r="O34" s="79">
        <v>1.0055000000000001</v>
      </c>
      <c r="P34" s="38">
        <f t="shared" ref="P34:P45" si="19">ROUND(G34*N34/12,2)</f>
        <v>157208.21</v>
      </c>
      <c r="Q34" s="79">
        <v>0.81440000000000001</v>
      </c>
      <c r="R34" s="79">
        <v>1.0054000000000001</v>
      </c>
      <c r="S34" s="38">
        <f t="shared" ref="S34:S45" si="20">ROUND(G34*Q34/12,2)</f>
        <v>157188.9</v>
      </c>
      <c r="T34" s="79">
        <v>0.81440000000000001</v>
      </c>
      <c r="U34" s="79">
        <v>1.0054000000000001</v>
      </c>
      <c r="V34" s="18">
        <f t="shared" ref="V34:V45" si="21">ROUND(W34*9,2)</f>
        <v>1414700.1</v>
      </c>
      <c r="W34" s="38">
        <f t="shared" ref="W34:W45" si="22">ROUND(G34*T34/12,2)</f>
        <v>157188.9</v>
      </c>
    </row>
    <row r="35" spans="1:23" x14ac:dyDescent="0.25">
      <c r="A35" s="92">
        <v>17</v>
      </c>
      <c r="B35" s="24" t="s">
        <v>119</v>
      </c>
      <c r="C35" s="7">
        <v>245</v>
      </c>
      <c r="D35" s="16" t="s">
        <v>10</v>
      </c>
      <c r="E35" s="26">
        <v>1442900</v>
      </c>
      <c r="F35" s="100">
        <v>1.6052</v>
      </c>
      <c r="G35" s="18">
        <f t="shared" si="17"/>
        <v>2316143</v>
      </c>
      <c r="H35" s="22" t="s">
        <v>130</v>
      </c>
      <c r="I35" s="47">
        <f t="shared" si="18"/>
        <v>1878430.5799999998</v>
      </c>
      <c r="J35" s="79">
        <v>0.81020000000000003</v>
      </c>
      <c r="K35" s="79">
        <v>1.0002</v>
      </c>
      <c r="L35" s="18">
        <v>156378.25</v>
      </c>
      <c r="M35" s="38">
        <v>156378.25</v>
      </c>
      <c r="N35" s="79">
        <v>0.81010000000000004</v>
      </c>
      <c r="O35" s="79">
        <v>1.0001</v>
      </c>
      <c r="P35" s="38">
        <f t="shared" si="19"/>
        <v>156358.95000000001</v>
      </c>
      <c r="Q35" s="79">
        <v>0.81020000000000003</v>
      </c>
      <c r="R35" s="79">
        <v>1.0002</v>
      </c>
      <c r="S35" s="38">
        <f t="shared" si="20"/>
        <v>156378.25</v>
      </c>
      <c r="T35" s="79">
        <v>0.81130000000000002</v>
      </c>
      <c r="U35" s="79">
        <v>1.0016</v>
      </c>
      <c r="V35" s="18">
        <f t="shared" si="21"/>
        <v>1409315.13</v>
      </c>
      <c r="W35" s="38">
        <f t="shared" si="22"/>
        <v>156590.57</v>
      </c>
    </row>
    <row r="36" spans="1:23" x14ac:dyDescent="0.25">
      <c r="A36" s="92">
        <v>18</v>
      </c>
      <c r="B36" s="24" t="s">
        <v>93</v>
      </c>
      <c r="C36" s="7">
        <v>163</v>
      </c>
      <c r="D36" s="16" t="s">
        <v>10</v>
      </c>
      <c r="E36" s="26">
        <v>1442900</v>
      </c>
      <c r="F36" s="100">
        <v>1.6052</v>
      </c>
      <c r="G36" s="18">
        <f t="shared" si="17"/>
        <v>2316143</v>
      </c>
      <c r="H36" s="22" t="s">
        <v>130</v>
      </c>
      <c r="I36" s="47">
        <f t="shared" si="18"/>
        <v>1880843.2799999998</v>
      </c>
      <c r="J36" s="79">
        <v>0.81369999999999998</v>
      </c>
      <c r="K36" s="79">
        <v>1.0045999999999999</v>
      </c>
      <c r="L36" s="18">
        <v>157053.79999999999</v>
      </c>
      <c r="M36" s="38">
        <v>157053.79999999999</v>
      </c>
      <c r="N36" s="79">
        <v>0.81200000000000006</v>
      </c>
      <c r="O36" s="79">
        <v>1.0024999999999999</v>
      </c>
      <c r="P36" s="38">
        <f t="shared" si="19"/>
        <v>156725.68</v>
      </c>
      <c r="Q36" s="79">
        <v>0.81189999999999996</v>
      </c>
      <c r="R36" s="79">
        <v>1.0024</v>
      </c>
      <c r="S36" s="38">
        <f t="shared" si="20"/>
        <v>156706.38</v>
      </c>
      <c r="T36" s="79">
        <v>0.81189999999999996</v>
      </c>
      <c r="U36" s="79">
        <v>1.0024</v>
      </c>
      <c r="V36" s="18">
        <f t="shared" si="21"/>
        <v>1410357.42</v>
      </c>
      <c r="W36" s="38">
        <f t="shared" si="22"/>
        <v>156706.38</v>
      </c>
    </row>
    <row r="37" spans="1:23" x14ac:dyDescent="0.25">
      <c r="A37" s="92">
        <v>19</v>
      </c>
      <c r="B37" s="24" t="s">
        <v>100</v>
      </c>
      <c r="C37" s="7">
        <v>301</v>
      </c>
      <c r="D37" s="16" t="s">
        <v>10</v>
      </c>
      <c r="E37" s="26">
        <v>1442900</v>
      </c>
      <c r="F37" s="100">
        <v>1.6052</v>
      </c>
      <c r="G37" s="18">
        <f t="shared" si="17"/>
        <v>2316143</v>
      </c>
      <c r="H37" s="22" t="s">
        <v>130</v>
      </c>
      <c r="I37" s="47">
        <f t="shared" si="18"/>
        <v>1881538.06</v>
      </c>
      <c r="J37" s="79">
        <v>0.81020000000000003</v>
      </c>
      <c r="K37" s="79">
        <v>1.0002</v>
      </c>
      <c r="L37" s="18">
        <v>156378.25</v>
      </c>
      <c r="M37" s="38">
        <v>156378.25</v>
      </c>
      <c r="N37" s="79">
        <v>0.81010000000000004</v>
      </c>
      <c r="O37" s="79">
        <v>1.0001</v>
      </c>
      <c r="P37" s="38">
        <f t="shared" si="19"/>
        <v>156358.95000000001</v>
      </c>
      <c r="Q37" s="79">
        <v>0.81010000000000004</v>
      </c>
      <c r="R37" s="79">
        <v>1.0001</v>
      </c>
      <c r="S37" s="38">
        <f t="shared" si="20"/>
        <v>156358.95000000001</v>
      </c>
      <c r="T37" s="79">
        <v>0.81310000000000004</v>
      </c>
      <c r="U37" s="79">
        <v>1.0038</v>
      </c>
      <c r="V37" s="18">
        <f t="shared" si="21"/>
        <v>1412441.91</v>
      </c>
      <c r="W37" s="38">
        <f t="shared" si="22"/>
        <v>156937.99</v>
      </c>
    </row>
    <row r="38" spans="1:23" x14ac:dyDescent="0.25">
      <c r="A38" s="92">
        <v>20</v>
      </c>
      <c r="B38" s="24" t="s">
        <v>97</v>
      </c>
      <c r="C38" s="7">
        <v>187</v>
      </c>
      <c r="D38" s="16" t="s">
        <v>10</v>
      </c>
      <c r="E38" s="26">
        <v>1442900</v>
      </c>
      <c r="F38" s="100">
        <v>1.6052</v>
      </c>
      <c r="G38" s="18">
        <f t="shared" si="17"/>
        <v>2316143</v>
      </c>
      <c r="H38" s="22" t="s">
        <v>130</v>
      </c>
      <c r="I38" s="47">
        <f t="shared" si="18"/>
        <v>1084147.98</v>
      </c>
      <c r="J38" s="79">
        <v>0.61339999999999995</v>
      </c>
      <c r="K38" s="79">
        <v>1.0055000000000001</v>
      </c>
      <c r="L38" s="18">
        <v>118393.51</v>
      </c>
      <c r="M38" s="38">
        <v>118393.51</v>
      </c>
      <c r="N38" s="79">
        <v>0.61180000000000001</v>
      </c>
      <c r="O38" s="79">
        <v>1.0029999999999999</v>
      </c>
      <c r="P38" s="38">
        <f t="shared" si="19"/>
        <v>118084.69</v>
      </c>
      <c r="Q38" s="79">
        <v>0.61180000000000001</v>
      </c>
      <c r="R38" s="79">
        <v>1.0029999999999999</v>
      </c>
      <c r="S38" s="38">
        <f t="shared" si="20"/>
        <v>118084.69</v>
      </c>
      <c r="T38" s="79">
        <v>0.42</v>
      </c>
      <c r="U38" s="79">
        <v>1</v>
      </c>
      <c r="V38" s="18">
        <f t="shared" si="21"/>
        <v>729585.09</v>
      </c>
      <c r="W38" s="38">
        <f t="shared" si="22"/>
        <v>81065.009999999995</v>
      </c>
    </row>
    <row r="39" spans="1:23" x14ac:dyDescent="0.25">
      <c r="A39" s="92">
        <v>21</v>
      </c>
      <c r="B39" s="24" t="s">
        <v>94</v>
      </c>
      <c r="C39" s="7">
        <v>269</v>
      </c>
      <c r="D39" s="16" t="s">
        <v>10</v>
      </c>
      <c r="E39" s="26">
        <v>1442900</v>
      </c>
      <c r="F39" s="100">
        <v>1.6052</v>
      </c>
      <c r="G39" s="18">
        <f t="shared" si="17"/>
        <v>2316143</v>
      </c>
      <c r="H39" s="22" t="s">
        <v>130</v>
      </c>
      <c r="I39" s="47">
        <f t="shared" si="18"/>
        <v>1419525.4300000002</v>
      </c>
      <c r="J39" s="79">
        <v>0.6149</v>
      </c>
      <c r="K39" s="79">
        <v>1.008</v>
      </c>
      <c r="L39" s="18">
        <v>118683.03</v>
      </c>
      <c r="M39" s="38">
        <v>118683.03</v>
      </c>
      <c r="N39" s="79">
        <v>0.61270000000000002</v>
      </c>
      <c r="O39" s="79">
        <v>1.0044</v>
      </c>
      <c r="P39" s="38">
        <f t="shared" si="19"/>
        <v>118258.4</v>
      </c>
      <c r="Q39" s="79">
        <v>0.61270000000000002</v>
      </c>
      <c r="R39" s="79">
        <v>1.0044</v>
      </c>
      <c r="S39" s="38">
        <f t="shared" si="20"/>
        <v>118258.4</v>
      </c>
      <c r="T39" s="79">
        <v>0.61270000000000002</v>
      </c>
      <c r="U39" s="79">
        <v>1.0044</v>
      </c>
      <c r="V39" s="18">
        <f t="shared" si="21"/>
        <v>1064325.6000000001</v>
      </c>
      <c r="W39" s="38">
        <f t="shared" si="22"/>
        <v>118258.4</v>
      </c>
    </row>
    <row r="40" spans="1:23" x14ac:dyDescent="0.25">
      <c r="A40" s="92">
        <v>22</v>
      </c>
      <c r="B40" s="24" t="s">
        <v>95</v>
      </c>
      <c r="C40" s="7">
        <v>136</v>
      </c>
      <c r="D40" s="16" t="s">
        <v>10</v>
      </c>
      <c r="E40" s="26">
        <v>1442900</v>
      </c>
      <c r="F40" s="100">
        <v>1.6052</v>
      </c>
      <c r="G40" s="18">
        <f t="shared" si="17"/>
        <v>2316143</v>
      </c>
      <c r="H40" s="22" t="s">
        <v>130</v>
      </c>
      <c r="I40" s="47">
        <f t="shared" si="18"/>
        <v>1697964.42</v>
      </c>
      <c r="J40" s="79">
        <v>0.5</v>
      </c>
      <c r="K40" s="79">
        <v>1</v>
      </c>
      <c r="L40" s="18">
        <v>96505.96</v>
      </c>
      <c r="M40" s="38">
        <v>96505.96</v>
      </c>
      <c r="N40" s="79">
        <v>0.5</v>
      </c>
      <c r="O40" s="79">
        <v>1</v>
      </c>
      <c r="P40" s="38">
        <f t="shared" si="19"/>
        <v>96505.96</v>
      </c>
      <c r="Q40" s="79">
        <v>0.5</v>
      </c>
      <c r="R40" s="79">
        <v>1</v>
      </c>
      <c r="S40" s="38">
        <f t="shared" si="20"/>
        <v>96505.96</v>
      </c>
      <c r="T40" s="79">
        <v>0.81079999999999997</v>
      </c>
      <c r="U40" s="79">
        <v>1.0009999999999999</v>
      </c>
      <c r="V40" s="18">
        <f t="shared" si="21"/>
        <v>1408446.54</v>
      </c>
      <c r="W40" s="38">
        <f t="shared" si="22"/>
        <v>156494.06</v>
      </c>
    </row>
    <row r="41" spans="1:23" x14ac:dyDescent="0.25">
      <c r="A41" s="92">
        <v>23</v>
      </c>
      <c r="B41" s="24" t="s">
        <v>99</v>
      </c>
      <c r="C41" s="7">
        <v>250</v>
      </c>
      <c r="D41" s="16" t="s">
        <v>10</v>
      </c>
      <c r="E41" s="26">
        <v>1442900</v>
      </c>
      <c r="F41" s="100">
        <v>1.6052</v>
      </c>
      <c r="G41" s="18">
        <f t="shared" si="17"/>
        <v>2316143</v>
      </c>
      <c r="H41" s="22" t="s">
        <v>130</v>
      </c>
      <c r="I41" s="47">
        <f t="shared" si="18"/>
        <v>1355406.87</v>
      </c>
      <c r="J41" s="79">
        <v>0.5</v>
      </c>
      <c r="K41" s="79">
        <v>1</v>
      </c>
      <c r="L41" s="18">
        <v>96505.96</v>
      </c>
      <c r="M41" s="38">
        <v>96505.96</v>
      </c>
      <c r="N41" s="79">
        <v>0.5</v>
      </c>
      <c r="O41" s="79">
        <v>1</v>
      </c>
      <c r="P41" s="38">
        <f t="shared" si="19"/>
        <v>96505.96</v>
      </c>
      <c r="Q41" s="79">
        <v>0.5</v>
      </c>
      <c r="R41" s="79">
        <v>1</v>
      </c>
      <c r="S41" s="38">
        <f t="shared" si="20"/>
        <v>96505.96</v>
      </c>
      <c r="T41" s="79">
        <v>0.61360000000000003</v>
      </c>
      <c r="U41" s="79">
        <v>1.0059</v>
      </c>
      <c r="V41" s="18">
        <f t="shared" si="21"/>
        <v>1065888.99</v>
      </c>
      <c r="W41" s="38">
        <f t="shared" si="22"/>
        <v>118432.11</v>
      </c>
    </row>
    <row r="42" spans="1:23" ht="31.5" x14ac:dyDescent="0.25">
      <c r="A42" s="92">
        <v>24</v>
      </c>
      <c r="B42" s="24" t="s">
        <v>96</v>
      </c>
      <c r="C42" s="7">
        <v>138</v>
      </c>
      <c r="D42" s="16" t="s">
        <v>10</v>
      </c>
      <c r="E42" s="26">
        <v>1442900</v>
      </c>
      <c r="F42" s="100">
        <v>1.6052</v>
      </c>
      <c r="G42" s="18">
        <f t="shared" si="17"/>
        <v>2316143</v>
      </c>
      <c r="H42" s="22" t="s">
        <v>130</v>
      </c>
      <c r="I42" s="47">
        <f t="shared" si="18"/>
        <v>1698833.0099999998</v>
      </c>
      <c r="J42" s="79">
        <v>0.5</v>
      </c>
      <c r="K42" s="79">
        <v>1</v>
      </c>
      <c r="L42" s="18">
        <v>96505.96</v>
      </c>
      <c r="M42" s="38">
        <v>96505.96</v>
      </c>
      <c r="N42" s="79">
        <v>0.5</v>
      </c>
      <c r="O42" s="79">
        <v>1</v>
      </c>
      <c r="P42" s="38">
        <f t="shared" si="19"/>
        <v>96505.96</v>
      </c>
      <c r="Q42" s="79">
        <v>0.5</v>
      </c>
      <c r="R42" s="79">
        <v>1</v>
      </c>
      <c r="S42" s="38">
        <f t="shared" si="20"/>
        <v>96505.96</v>
      </c>
      <c r="T42" s="79">
        <v>0.81130000000000002</v>
      </c>
      <c r="U42" s="79">
        <v>1.0016</v>
      </c>
      <c r="V42" s="18">
        <f t="shared" si="21"/>
        <v>1409315.13</v>
      </c>
      <c r="W42" s="38">
        <f t="shared" si="22"/>
        <v>156590.57</v>
      </c>
    </row>
    <row r="43" spans="1:23" x14ac:dyDescent="0.25">
      <c r="A43" s="92">
        <v>25</v>
      </c>
      <c r="B43" s="24" t="s">
        <v>90</v>
      </c>
      <c r="C43" s="7">
        <v>302</v>
      </c>
      <c r="D43" s="16" t="s">
        <v>10</v>
      </c>
      <c r="E43" s="26">
        <v>1442900</v>
      </c>
      <c r="F43" s="100">
        <v>1.6052</v>
      </c>
      <c r="G43" s="18">
        <f t="shared" si="17"/>
        <v>2316143</v>
      </c>
      <c r="H43" s="22" t="s">
        <v>130</v>
      </c>
      <c r="I43" s="47">
        <f t="shared" si="18"/>
        <v>1704739.17</v>
      </c>
      <c r="J43" s="79">
        <v>0.5</v>
      </c>
      <c r="K43" s="79">
        <v>1</v>
      </c>
      <c r="L43" s="18">
        <v>96505.96</v>
      </c>
      <c r="M43" s="38">
        <v>96505.96</v>
      </c>
      <c r="N43" s="79">
        <v>0.5</v>
      </c>
      <c r="O43" s="79">
        <v>1</v>
      </c>
      <c r="P43" s="38">
        <f t="shared" si="19"/>
        <v>96505.96</v>
      </c>
      <c r="Q43" s="79">
        <v>0.5</v>
      </c>
      <c r="R43" s="79">
        <v>1</v>
      </c>
      <c r="S43" s="38">
        <f t="shared" si="20"/>
        <v>96505.96</v>
      </c>
      <c r="T43" s="79">
        <v>0.81469999999999998</v>
      </c>
      <c r="U43" s="79">
        <v>1.0058</v>
      </c>
      <c r="V43" s="18">
        <f t="shared" si="21"/>
        <v>1415221.29</v>
      </c>
      <c r="W43" s="38">
        <f t="shared" si="22"/>
        <v>157246.81</v>
      </c>
    </row>
    <row r="44" spans="1:23" x14ac:dyDescent="0.25">
      <c r="A44" s="92">
        <v>26</v>
      </c>
      <c r="B44" s="24" t="s">
        <v>92</v>
      </c>
      <c r="C44" s="7">
        <v>208</v>
      </c>
      <c r="D44" s="16" t="s">
        <v>10</v>
      </c>
      <c r="E44" s="26">
        <v>1442900</v>
      </c>
      <c r="F44" s="100">
        <v>1.6052</v>
      </c>
      <c r="G44" s="18">
        <f t="shared" si="17"/>
        <v>2316143</v>
      </c>
      <c r="H44" s="22" t="s">
        <v>130</v>
      </c>
      <c r="I44" s="47">
        <f t="shared" si="18"/>
        <v>1700049</v>
      </c>
      <c r="J44" s="79">
        <v>0.5</v>
      </c>
      <c r="K44" s="79">
        <v>1</v>
      </c>
      <c r="L44" s="18">
        <v>96505.96</v>
      </c>
      <c r="M44" s="38">
        <v>96505.96</v>
      </c>
      <c r="N44" s="79">
        <v>0.5</v>
      </c>
      <c r="O44" s="79">
        <v>1</v>
      </c>
      <c r="P44" s="38">
        <f t="shared" si="19"/>
        <v>96505.96</v>
      </c>
      <c r="Q44" s="79">
        <v>0.5</v>
      </c>
      <c r="R44" s="79">
        <v>1</v>
      </c>
      <c r="S44" s="38">
        <f t="shared" si="20"/>
        <v>96505.96</v>
      </c>
      <c r="T44" s="79">
        <v>0.81200000000000006</v>
      </c>
      <c r="U44" s="79">
        <v>1.0024999999999999</v>
      </c>
      <c r="V44" s="18">
        <f t="shared" si="21"/>
        <v>1410531.12</v>
      </c>
      <c r="W44" s="38">
        <f t="shared" si="22"/>
        <v>156725.68</v>
      </c>
    </row>
    <row r="45" spans="1:23" x14ac:dyDescent="0.25">
      <c r="A45" s="92">
        <v>27</v>
      </c>
      <c r="B45" s="24" t="s">
        <v>103</v>
      </c>
      <c r="C45" s="7">
        <v>183</v>
      </c>
      <c r="D45" s="16" t="s">
        <v>10</v>
      </c>
      <c r="E45" s="26">
        <v>1442900</v>
      </c>
      <c r="F45" s="100">
        <v>1.6052</v>
      </c>
      <c r="G45" s="18">
        <f t="shared" si="17"/>
        <v>2316143</v>
      </c>
      <c r="H45" s="22" t="s">
        <v>130</v>
      </c>
      <c r="I45" s="47">
        <f t="shared" si="18"/>
        <v>1700975.4000000001</v>
      </c>
      <c r="J45" s="79">
        <v>0.50019999999999998</v>
      </c>
      <c r="K45" s="79">
        <v>1.0003</v>
      </c>
      <c r="L45" s="18">
        <v>96544.56</v>
      </c>
      <c r="M45" s="38">
        <v>96544.56</v>
      </c>
      <c r="N45" s="79">
        <v>0.50009999999999999</v>
      </c>
      <c r="O45" s="79">
        <v>1.0002</v>
      </c>
      <c r="P45" s="38">
        <f t="shared" si="19"/>
        <v>96525.26</v>
      </c>
      <c r="Q45" s="79">
        <v>0.5</v>
      </c>
      <c r="R45" s="79">
        <v>1</v>
      </c>
      <c r="S45" s="38">
        <f t="shared" si="20"/>
        <v>96505.96</v>
      </c>
      <c r="T45" s="79">
        <v>0.8125</v>
      </c>
      <c r="U45" s="79">
        <v>1.0031000000000001</v>
      </c>
      <c r="V45" s="18">
        <f t="shared" si="21"/>
        <v>1411399.62</v>
      </c>
      <c r="W45" s="38">
        <f t="shared" si="22"/>
        <v>156822.18</v>
      </c>
    </row>
    <row r="46" spans="1:23" ht="15.75" customHeight="1" x14ac:dyDescent="0.25">
      <c r="A46" s="125" t="s">
        <v>105</v>
      </c>
      <c r="B46" s="126"/>
      <c r="C46" s="16">
        <f>SUM(C48:C55)</f>
        <v>1694</v>
      </c>
      <c r="D46" s="25"/>
      <c r="E46" s="33"/>
      <c r="F46" s="101"/>
      <c r="G46" s="28">
        <f>SUM(G48:G55)</f>
        <v>19123909</v>
      </c>
      <c r="H46" s="22"/>
      <c r="I46" s="48">
        <f>SUM(I48:I55)</f>
        <v>12241442</v>
      </c>
      <c r="J46" s="80"/>
      <c r="K46" s="80"/>
      <c r="L46" s="28">
        <f t="shared" ref="L46:M46" si="23">SUM(L48:L55)</f>
        <v>1023584.48</v>
      </c>
      <c r="M46" s="45">
        <f t="shared" si="23"/>
        <v>1023584.48</v>
      </c>
      <c r="N46" s="80"/>
      <c r="O46" s="80"/>
      <c r="P46" s="45">
        <f>SUM(P48:P55)</f>
        <v>1019805.22</v>
      </c>
      <c r="Q46" s="80"/>
      <c r="R46" s="80"/>
      <c r="S46" s="45">
        <f>SUM(S48:S55)</f>
        <v>1019805.2300000001</v>
      </c>
      <c r="T46" s="80"/>
      <c r="U46" s="80"/>
      <c r="V46" s="28">
        <f>SUM(V48:V55)</f>
        <v>9178247.0700000003</v>
      </c>
      <c r="W46" s="45">
        <f>SUM(W48:W55)</f>
        <v>1019805.2300000001</v>
      </c>
    </row>
    <row r="47" spans="1:23" ht="15.75" customHeight="1" x14ac:dyDescent="0.25">
      <c r="A47" s="133" t="s">
        <v>3</v>
      </c>
      <c r="B47" s="134"/>
      <c r="C47" s="134"/>
      <c r="D47" s="135"/>
      <c r="E47" s="31"/>
      <c r="F47" s="102"/>
      <c r="G47" s="76"/>
      <c r="H47" s="16"/>
      <c r="I47" s="46"/>
      <c r="J47" s="78"/>
      <c r="K47" s="78"/>
      <c r="L47" s="4"/>
      <c r="M47" s="44"/>
      <c r="N47" s="78"/>
      <c r="O47" s="78"/>
      <c r="P47" s="44"/>
      <c r="Q47" s="78"/>
      <c r="R47" s="78"/>
      <c r="S47" s="44"/>
      <c r="T47" s="78"/>
      <c r="U47" s="78"/>
      <c r="V47" s="4"/>
      <c r="W47" s="44"/>
    </row>
    <row r="48" spans="1:23" x14ac:dyDescent="0.25">
      <c r="A48" s="87">
        <v>28</v>
      </c>
      <c r="B48" s="10" t="s">
        <v>30</v>
      </c>
      <c r="C48" s="7">
        <v>85</v>
      </c>
      <c r="D48" s="7" t="s">
        <v>10</v>
      </c>
      <c r="E48" s="26">
        <v>1442900</v>
      </c>
      <c r="F48" s="100">
        <v>1.8934</v>
      </c>
      <c r="G48" s="18">
        <f>ROUND(E48*F48,0)</f>
        <v>2731987</v>
      </c>
      <c r="H48" s="22" t="s">
        <v>130</v>
      </c>
      <c r="I48" s="47">
        <f t="shared" ref="I48:I49" si="24">L48+P48+S48+V48</f>
        <v>1368611.65</v>
      </c>
      <c r="J48" s="79">
        <v>0.50160000000000005</v>
      </c>
      <c r="K48" s="79">
        <v>1.0031000000000001</v>
      </c>
      <c r="L48" s="18">
        <v>114197.06</v>
      </c>
      <c r="M48" s="38">
        <v>114197.06</v>
      </c>
      <c r="N48" s="79">
        <v>0.50090000000000001</v>
      </c>
      <c r="O48" s="79">
        <v>1.0017</v>
      </c>
      <c r="P48" s="38">
        <f>ROUND(G48*N48/12,2)</f>
        <v>114037.69</v>
      </c>
      <c r="Q48" s="79">
        <v>0.50090000000000001</v>
      </c>
      <c r="R48" s="79">
        <v>1.0017</v>
      </c>
      <c r="S48" s="38">
        <f>ROUND(G48*Q48/12,2)</f>
        <v>114037.69</v>
      </c>
      <c r="T48" s="79">
        <v>0.50090000000000001</v>
      </c>
      <c r="U48" s="79">
        <v>1.0017</v>
      </c>
      <c r="V48" s="18">
        <f t="shared" ref="V48:V49" si="25">ROUND(W48*9,2)</f>
        <v>1026339.21</v>
      </c>
      <c r="W48" s="38">
        <f t="shared" ref="W48:W49" si="26">ROUND(G48*T48/12,2)</f>
        <v>114037.69</v>
      </c>
    </row>
    <row r="49" spans="1:23" x14ac:dyDescent="0.25">
      <c r="A49" s="91">
        <v>29</v>
      </c>
      <c r="B49" s="10" t="s">
        <v>28</v>
      </c>
      <c r="C49" s="7">
        <v>89</v>
      </c>
      <c r="D49" s="7" t="s">
        <v>10</v>
      </c>
      <c r="E49" s="26">
        <v>1442900</v>
      </c>
      <c r="F49" s="100">
        <v>1.8934</v>
      </c>
      <c r="G49" s="18">
        <f>ROUND(E49*F49,0)</f>
        <v>2731987</v>
      </c>
      <c r="H49" s="22" t="s">
        <v>130</v>
      </c>
      <c r="I49" s="47">
        <f t="shared" si="24"/>
        <v>1368884.8800000001</v>
      </c>
      <c r="J49" s="79">
        <v>0.50170000000000003</v>
      </c>
      <c r="K49" s="79">
        <v>1.0034000000000001</v>
      </c>
      <c r="L49" s="18">
        <v>114219.82</v>
      </c>
      <c r="M49" s="38">
        <v>114219.82</v>
      </c>
      <c r="N49" s="79">
        <v>0.501</v>
      </c>
      <c r="O49" s="79">
        <v>1.0019</v>
      </c>
      <c r="P49" s="38">
        <f>ROUND(G49*N49/12,2)</f>
        <v>114060.46</v>
      </c>
      <c r="Q49" s="79">
        <v>0.501</v>
      </c>
      <c r="R49" s="79">
        <v>1.0019</v>
      </c>
      <c r="S49" s="38">
        <f>ROUND(G49*Q49/12,2)</f>
        <v>114060.46</v>
      </c>
      <c r="T49" s="79">
        <v>0.501</v>
      </c>
      <c r="U49" s="79">
        <v>1.0019</v>
      </c>
      <c r="V49" s="18">
        <f t="shared" si="25"/>
        <v>1026544.14</v>
      </c>
      <c r="W49" s="38">
        <f t="shared" si="26"/>
        <v>114060.46</v>
      </c>
    </row>
    <row r="50" spans="1:23" ht="15.75" customHeight="1" x14ac:dyDescent="0.25">
      <c r="A50" s="130" t="s">
        <v>143</v>
      </c>
      <c r="B50" s="131"/>
      <c r="C50" s="131"/>
      <c r="D50" s="132"/>
      <c r="E50" s="32"/>
      <c r="F50" s="100"/>
      <c r="G50" s="18"/>
      <c r="H50" s="22"/>
      <c r="I50" s="47"/>
      <c r="J50" s="79"/>
      <c r="K50" s="79"/>
      <c r="L50" s="18"/>
      <c r="M50" s="38"/>
      <c r="N50" s="79"/>
      <c r="O50" s="79"/>
      <c r="P50" s="38"/>
      <c r="Q50" s="79"/>
      <c r="R50" s="79"/>
      <c r="S50" s="38"/>
      <c r="T50" s="79"/>
      <c r="U50" s="79"/>
      <c r="V50" s="18"/>
      <c r="W50" s="38"/>
    </row>
    <row r="51" spans="1:23" x14ac:dyDescent="0.25">
      <c r="A51" s="87">
        <f>A49+1</f>
        <v>30</v>
      </c>
      <c r="B51" s="10" t="s">
        <v>27</v>
      </c>
      <c r="C51" s="7">
        <v>515</v>
      </c>
      <c r="D51" s="16" t="s">
        <v>10</v>
      </c>
      <c r="E51" s="26">
        <v>1442900</v>
      </c>
      <c r="F51" s="100">
        <v>1.8934</v>
      </c>
      <c r="G51" s="18">
        <f t="shared" ref="G51:G55" si="27">ROUND(E51*F51,0)</f>
        <v>2731987</v>
      </c>
      <c r="H51" s="22" t="s">
        <v>130</v>
      </c>
      <c r="I51" s="47">
        <f t="shared" ref="I51:I55" si="28">L51+P51+S51+V51</f>
        <v>2230143.7599999998</v>
      </c>
      <c r="J51" s="79">
        <v>0.82089999999999996</v>
      </c>
      <c r="K51" s="79">
        <v>1.0134000000000001</v>
      </c>
      <c r="L51" s="18">
        <v>186890.68</v>
      </c>
      <c r="M51" s="38">
        <v>186890.68</v>
      </c>
      <c r="N51" s="79">
        <v>0.81579999999999997</v>
      </c>
      <c r="O51" s="79">
        <v>1.0072000000000001</v>
      </c>
      <c r="P51" s="38">
        <f>ROUND(G51*N51/12,2)</f>
        <v>185729.58</v>
      </c>
      <c r="Q51" s="79">
        <v>0.81589999999999996</v>
      </c>
      <c r="R51" s="79">
        <v>1.0073000000000001</v>
      </c>
      <c r="S51" s="38">
        <f>ROUND(G51*Q51/12,2)</f>
        <v>185752.35</v>
      </c>
      <c r="T51" s="79">
        <v>0.81589999999999996</v>
      </c>
      <c r="U51" s="79">
        <v>1.0073000000000001</v>
      </c>
      <c r="V51" s="18">
        <f t="shared" ref="V51:V55" si="29">ROUND(W51*9,2)</f>
        <v>1671771.15</v>
      </c>
      <c r="W51" s="38">
        <f t="shared" ref="W51:W55" si="30">ROUND(G51*T51/12,2)</f>
        <v>185752.35</v>
      </c>
    </row>
    <row r="52" spans="1:23" x14ac:dyDescent="0.25">
      <c r="A52" s="87">
        <v>31</v>
      </c>
      <c r="B52" s="10" t="s">
        <v>29</v>
      </c>
      <c r="C52" s="7">
        <v>204</v>
      </c>
      <c r="D52" s="7" t="s">
        <v>10</v>
      </c>
      <c r="E52" s="26">
        <v>1442900</v>
      </c>
      <c r="F52" s="100">
        <v>1.8934</v>
      </c>
      <c r="G52" s="18">
        <f t="shared" si="27"/>
        <v>2731987</v>
      </c>
      <c r="H52" s="22" t="s">
        <v>130</v>
      </c>
      <c r="I52" s="47">
        <f t="shared" si="28"/>
        <v>1671247.5099999998</v>
      </c>
      <c r="J52" s="79">
        <v>0.61319999999999997</v>
      </c>
      <c r="K52" s="79">
        <v>1.0052000000000001</v>
      </c>
      <c r="L52" s="18">
        <v>139604.54</v>
      </c>
      <c r="M52" s="38">
        <v>139604.54</v>
      </c>
      <c r="N52" s="79">
        <v>0.61160000000000003</v>
      </c>
      <c r="O52" s="79">
        <v>1.0026999999999999</v>
      </c>
      <c r="P52" s="38">
        <f>ROUND(G52*N52/12,2)</f>
        <v>139240.26999999999</v>
      </c>
      <c r="Q52" s="79">
        <v>0.61160000000000003</v>
      </c>
      <c r="R52" s="79">
        <v>1.0026999999999999</v>
      </c>
      <c r="S52" s="38">
        <f>ROUND(G52*Q52/12,2)</f>
        <v>139240.26999999999</v>
      </c>
      <c r="T52" s="79">
        <v>0.61160000000000003</v>
      </c>
      <c r="U52" s="79">
        <v>1.0026999999999999</v>
      </c>
      <c r="V52" s="18">
        <f t="shared" si="29"/>
        <v>1253162.43</v>
      </c>
      <c r="W52" s="38">
        <f t="shared" si="30"/>
        <v>139240.26999999999</v>
      </c>
    </row>
    <row r="53" spans="1:23" x14ac:dyDescent="0.25">
      <c r="A53" s="87">
        <v>32</v>
      </c>
      <c r="B53" s="10" t="s">
        <v>25</v>
      </c>
      <c r="C53" s="7">
        <v>383</v>
      </c>
      <c r="D53" s="7" t="s">
        <v>10</v>
      </c>
      <c r="E53" s="26">
        <v>1442900</v>
      </c>
      <c r="F53" s="100">
        <v>1.8934</v>
      </c>
      <c r="G53" s="18">
        <f t="shared" si="27"/>
        <v>2731987</v>
      </c>
      <c r="H53" s="22" t="s">
        <v>130</v>
      </c>
      <c r="I53" s="47">
        <f t="shared" si="28"/>
        <v>2231373.19</v>
      </c>
      <c r="J53" s="79">
        <v>0.82169999999999999</v>
      </c>
      <c r="K53" s="79">
        <v>1.0145</v>
      </c>
      <c r="L53" s="18">
        <v>187072.81</v>
      </c>
      <c r="M53" s="38">
        <v>187072.81</v>
      </c>
      <c r="N53" s="79">
        <v>0.81640000000000001</v>
      </c>
      <c r="O53" s="79">
        <v>1.0079</v>
      </c>
      <c r="P53" s="38">
        <f>ROUND(G53*N53/12,2)</f>
        <v>185866.18</v>
      </c>
      <c r="Q53" s="79">
        <v>0.81630000000000003</v>
      </c>
      <c r="R53" s="79">
        <v>1.0078</v>
      </c>
      <c r="S53" s="38">
        <f>ROUND(G53*Q53/12,2)</f>
        <v>185843.42</v>
      </c>
      <c r="T53" s="79">
        <v>0.81630000000000003</v>
      </c>
      <c r="U53" s="79">
        <v>1.0078</v>
      </c>
      <c r="V53" s="18">
        <f t="shared" si="29"/>
        <v>1672590.78</v>
      </c>
      <c r="W53" s="38">
        <f t="shared" si="30"/>
        <v>185843.42</v>
      </c>
    </row>
    <row r="54" spans="1:23" x14ac:dyDescent="0.25">
      <c r="A54" s="87">
        <f t="shared" ref="A54:A55" si="31">A53+1</f>
        <v>33</v>
      </c>
      <c r="B54" s="10" t="s">
        <v>129</v>
      </c>
      <c r="C54" s="7">
        <v>269</v>
      </c>
      <c r="D54" s="7" t="s">
        <v>10</v>
      </c>
      <c r="E54" s="26">
        <v>1442900</v>
      </c>
      <c r="F54" s="100">
        <v>1.8934</v>
      </c>
      <c r="G54" s="18">
        <f t="shared" si="27"/>
        <v>2731987</v>
      </c>
      <c r="H54" s="22" t="s">
        <v>130</v>
      </c>
      <c r="I54" s="47">
        <f t="shared" si="28"/>
        <v>2223746.41</v>
      </c>
      <c r="J54" s="79">
        <v>0.81689999999999996</v>
      </c>
      <c r="K54" s="79">
        <v>1.0085</v>
      </c>
      <c r="L54" s="18">
        <v>185980.02</v>
      </c>
      <c r="M54" s="38">
        <v>185980.02</v>
      </c>
      <c r="N54" s="79">
        <v>0.81369999999999998</v>
      </c>
      <c r="O54" s="79">
        <v>1.0045999999999999</v>
      </c>
      <c r="P54" s="38">
        <f>ROUND(G54*N54/12,2)</f>
        <v>185251.49</v>
      </c>
      <c r="Q54" s="79">
        <v>0.81369999999999998</v>
      </c>
      <c r="R54" s="79">
        <v>1.0045999999999999</v>
      </c>
      <c r="S54" s="38">
        <f>ROUND(G54*Q54/12,2)</f>
        <v>185251.49</v>
      </c>
      <c r="T54" s="79">
        <v>0.81369999999999998</v>
      </c>
      <c r="U54" s="79">
        <v>1.0045999999999999</v>
      </c>
      <c r="V54" s="18">
        <f t="shared" si="29"/>
        <v>1667263.41</v>
      </c>
      <c r="W54" s="38">
        <f t="shared" si="30"/>
        <v>185251.49</v>
      </c>
    </row>
    <row r="55" spans="1:23" x14ac:dyDescent="0.25">
      <c r="A55" s="87">
        <f t="shared" si="31"/>
        <v>34</v>
      </c>
      <c r="B55" s="10" t="s">
        <v>26</v>
      </c>
      <c r="C55" s="7">
        <v>149</v>
      </c>
      <c r="D55" s="16" t="s">
        <v>10</v>
      </c>
      <c r="E55" s="26">
        <v>1442900</v>
      </c>
      <c r="F55" s="100">
        <v>1.8934</v>
      </c>
      <c r="G55" s="18">
        <f t="shared" si="27"/>
        <v>2731987</v>
      </c>
      <c r="H55" s="22" t="s">
        <v>130</v>
      </c>
      <c r="I55" s="47">
        <f t="shared" si="28"/>
        <v>1147434.6000000001</v>
      </c>
      <c r="J55" s="79">
        <v>0.42</v>
      </c>
      <c r="K55" s="79">
        <v>1</v>
      </c>
      <c r="L55" s="18">
        <v>95619.55</v>
      </c>
      <c r="M55" s="38">
        <v>95619.55</v>
      </c>
      <c r="N55" s="79">
        <v>0.42</v>
      </c>
      <c r="O55" s="79">
        <v>1</v>
      </c>
      <c r="P55" s="38">
        <f>ROUND(G55*N55/12,2)</f>
        <v>95619.55</v>
      </c>
      <c r="Q55" s="79">
        <v>0.42</v>
      </c>
      <c r="R55" s="79">
        <v>1</v>
      </c>
      <c r="S55" s="38">
        <f>ROUND(G55*Q55/12,2)</f>
        <v>95619.55</v>
      </c>
      <c r="T55" s="79">
        <v>0.42</v>
      </c>
      <c r="U55" s="79">
        <v>1</v>
      </c>
      <c r="V55" s="18">
        <f t="shared" si="29"/>
        <v>860575.95</v>
      </c>
      <c r="W55" s="38">
        <f t="shared" si="30"/>
        <v>95619.55</v>
      </c>
    </row>
    <row r="56" spans="1:23" ht="15.75" customHeight="1" x14ac:dyDescent="0.25">
      <c r="A56" s="125" t="s">
        <v>106</v>
      </c>
      <c r="B56" s="126"/>
      <c r="C56" s="16">
        <f>SUM(C58:C68)</f>
        <v>1500</v>
      </c>
      <c r="D56" s="25"/>
      <c r="E56" s="33"/>
      <c r="F56" s="101"/>
      <c r="G56" s="28">
        <f t="shared" ref="G56" si="32">SUM(G58:G68)</f>
        <v>23161430</v>
      </c>
      <c r="H56" s="22"/>
      <c r="I56" s="48">
        <f t="shared" ref="I56" si="33">SUM(I58:I68)</f>
        <v>13587054.67</v>
      </c>
      <c r="J56" s="80"/>
      <c r="K56" s="80"/>
      <c r="L56" s="28">
        <f t="shared" ref="L56:M56" si="34">SUM(L58:L68)</f>
        <v>1133636.2</v>
      </c>
      <c r="M56" s="45">
        <f t="shared" si="34"/>
        <v>1133636.2</v>
      </c>
      <c r="N56" s="80"/>
      <c r="O56" s="80"/>
      <c r="P56" s="45">
        <f t="shared" ref="P56" si="35">SUM(P58:P68)</f>
        <v>1131860.49</v>
      </c>
      <c r="Q56" s="80"/>
      <c r="R56" s="80"/>
      <c r="S56" s="45">
        <f t="shared" ref="S56" si="36">SUM(S58:S68)</f>
        <v>1131860.49</v>
      </c>
      <c r="T56" s="80"/>
      <c r="U56" s="80"/>
      <c r="V56" s="28">
        <f t="shared" ref="V56:W56" si="37">SUM(V58:V68)</f>
        <v>10189697.490000002</v>
      </c>
      <c r="W56" s="45">
        <f t="shared" si="37"/>
        <v>1132188.6100000001</v>
      </c>
    </row>
    <row r="57" spans="1:23" ht="15.75" customHeight="1" x14ac:dyDescent="0.25">
      <c r="A57" s="133" t="s">
        <v>3</v>
      </c>
      <c r="B57" s="134"/>
      <c r="C57" s="134"/>
      <c r="D57" s="135"/>
      <c r="E57" s="31"/>
      <c r="F57" s="102"/>
      <c r="G57" s="76"/>
      <c r="H57" s="16"/>
      <c r="I57" s="46"/>
      <c r="J57" s="78"/>
      <c r="K57" s="78"/>
      <c r="L57" s="4"/>
      <c r="M57" s="44"/>
      <c r="N57" s="78"/>
      <c r="O57" s="78"/>
      <c r="P57" s="44"/>
      <c r="Q57" s="78"/>
      <c r="R57" s="78"/>
      <c r="S57" s="44"/>
      <c r="T57" s="78"/>
      <c r="U57" s="78"/>
      <c r="V57" s="4"/>
      <c r="W57" s="44"/>
    </row>
    <row r="58" spans="1:23" x14ac:dyDescent="0.25">
      <c r="A58" s="87">
        <v>35</v>
      </c>
      <c r="B58" s="10" t="s">
        <v>61</v>
      </c>
      <c r="C58" s="7">
        <v>69</v>
      </c>
      <c r="D58" s="7" t="s">
        <v>10</v>
      </c>
      <c r="E58" s="26">
        <v>1442900</v>
      </c>
      <c r="F58" s="100">
        <v>1.6052</v>
      </c>
      <c r="G58" s="18">
        <f t="shared" ref="G58:G63" si="38">ROUND(E58*F58,0)</f>
        <v>2316143</v>
      </c>
      <c r="H58" s="22" t="s">
        <v>130</v>
      </c>
      <c r="I58" s="47">
        <f t="shared" ref="I58:I63" si="39">L58+P58+S58+V58</f>
        <v>1159634.9100000001</v>
      </c>
      <c r="J58" s="79">
        <v>0.5</v>
      </c>
      <c r="K58" s="79">
        <v>1</v>
      </c>
      <c r="L58" s="18">
        <v>96505.96</v>
      </c>
      <c r="M58" s="38">
        <v>96505.96</v>
      </c>
      <c r="N58" s="79">
        <v>0.5</v>
      </c>
      <c r="O58" s="79">
        <v>1</v>
      </c>
      <c r="P58" s="38">
        <f t="shared" ref="P58:P63" si="40">ROUND(G58*N58/12,2)</f>
        <v>96505.96</v>
      </c>
      <c r="Q58" s="79">
        <v>0.5</v>
      </c>
      <c r="R58" s="79">
        <v>1</v>
      </c>
      <c r="S58" s="38">
        <f t="shared" ref="S58:S63" si="41">ROUND(G58*Q58/12,2)</f>
        <v>96505.96</v>
      </c>
      <c r="T58" s="79">
        <v>0.50090000000000001</v>
      </c>
      <c r="U58" s="79">
        <v>1.0018</v>
      </c>
      <c r="V58" s="18">
        <f t="shared" ref="V58:V63" si="42">ROUND(W58*9,2)</f>
        <v>870117.03</v>
      </c>
      <c r="W58" s="38">
        <f t="shared" ref="W58:W63" si="43">ROUND(G58*T58/12,2)</f>
        <v>96679.67</v>
      </c>
    </row>
    <row r="59" spans="1:23" x14ac:dyDescent="0.25">
      <c r="A59" s="87">
        <v>36</v>
      </c>
      <c r="B59" s="10" t="s">
        <v>64</v>
      </c>
      <c r="C59" s="7">
        <v>68</v>
      </c>
      <c r="D59" s="7" t="s">
        <v>10</v>
      </c>
      <c r="E59" s="26">
        <v>1442900</v>
      </c>
      <c r="F59" s="100">
        <v>1.6052</v>
      </c>
      <c r="G59" s="18">
        <f t="shared" si="38"/>
        <v>2316143</v>
      </c>
      <c r="H59" s="22" t="s">
        <v>130</v>
      </c>
      <c r="I59" s="47">
        <f t="shared" si="39"/>
        <v>1158071.52</v>
      </c>
      <c r="J59" s="79">
        <v>0.5</v>
      </c>
      <c r="K59" s="79">
        <v>1</v>
      </c>
      <c r="L59" s="18">
        <v>96505.96</v>
      </c>
      <c r="M59" s="38">
        <v>96505.96</v>
      </c>
      <c r="N59" s="79">
        <v>0.5</v>
      </c>
      <c r="O59" s="79">
        <v>1</v>
      </c>
      <c r="P59" s="38">
        <f t="shared" si="40"/>
        <v>96505.96</v>
      </c>
      <c r="Q59" s="79">
        <v>0.5</v>
      </c>
      <c r="R59" s="79">
        <v>1</v>
      </c>
      <c r="S59" s="38">
        <f t="shared" si="41"/>
        <v>96505.96</v>
      </c>
      <c r="T59" s="79">
        <v>0.5</v>
      </c>
      <c r="U59" s="79">
        <v>1</v>
      </c>
      <c r="V59" s="18">
        <f t="shared" si="42"/>
        <v>868553.64</v>
      </c>
      <c r="W59" s="38">
        <f t="shared" si="43"/>
        <v>96505.96</v>
      </c>
    </row>
    <row r="60" spans="1:23" x14ac:dyDescent="0.25">
      <c r="A60" s="87">
        <v>37</v>
      </c>
      <c r="B60" s="10" t="s">
        <v>65</v>
      </c>
      <c r="C60" s="7">
        <v>75</v>
      </c>
      <c r="D60" s="16" t="s">
        <v>10</v>
      </c>
      <c r="E60" s="26">
        <v>1442900</v>
      </c>
      <c r="F60" s="100">
        <v>1.6052</v>
      </c>
      <c r="G60" s="18">
        <f t="shared" si="38"/>
        <v>2316143</v>
      </c>
      <c r="H60" s="22" t="s">
        <v>130</v>
      </c>
      <c r="I60" s="47">
        <f t="shared" si="39"/>
        <v>1158071.52</v>
      </c>
      <c r="J60" s="79">
        <v>0.5</v>
      </c>
      <c r="K60" s="79">
        <v>1</v>
      </c>
      <c r="L60" s="18">
        <v>96505.96</v>
      </c>
      <c r="M60" s="38">
        <v>96505.96</v>
      </c>
      <c r="N60" s="79">
        <v>0.5</v>
      </c>
      <c r="O60" s="79">
        <v>1</v>
      </c>
      <c r="P60" s="38">
        <f t="shared" si="40"/>
        <v>96505.96</v>
      </c>
      <c r="Q60" s="79">
        <v>0.5</v>
      </c>
      <c r="R60" s="79">
        <v>1</v>
      </c>
      <c r="S60" s="38">
        <f t="shared" si="41"/>
        <v>96505.96</v>
      </c>
      <c r="T60" s="79">
        <v>0.5</v>
      </c>
      <c r="U60" s="79">
        <v>1</v>
      </c>
      <c r="V60" s="18">
        <f t="shared" si="42"/>
        <v>868553.64</v>
      </c>
      <c r="W60" s="38">
        <f t="shared" si="43"/>
        <v>96505.96</v>
      </c>
    </row>
    <row r="61" spans="1:23" x14ac:dyDescent="0.25">
      <c r="A61" s="87">
        <v>38</v>
      </c>
      <c r="B61" s="10" t="s">
        <v>66</v>
      </c>
      <c r="C61" s="7">
        <v>79</v>
      </c>
      <c r="D61" s="16" t="s">
        <v>10</v>
      </c>
      <c r="E61" s="26">
        <v>1442900</v>
      </c>
      <c r="F61" s="100">
        <v>1.6052</v>
      </c>
      <c r="G61" s="18">
        <f t="shared" si="38"/>
        <v>2316143</v>
      </c>
      <c r="H61" s="22" t="s">
        <v>130</v>
      </c>
      <c r="I61" s="47">
        <f t="shared" si="39"/>
        <v>1160561.3500000001</v>
      </c>
      <c r="J61" s="79">
        <v>0.50190000000000001</v>
      </c>
      <c r="K61" s="79">
        <v>1.0037</v>
      </c>
      <c r="L61" s="18">
        <v>96872.68</v>
      </c>
      <c r="M61" s="38">
        <v>96872.68</v>
      </c>
      <c r="N61" s="79">
        <v>0.501</v>
      </c>
      <c r="O61" s="79">
        <v>1.002</v>
      </c>
      <c r="P61" s="38">
        <f t="shared" si="40"/>
        <v>96698.97</v>
      </c>
      <c r="Q61" s="79">
        <v>0.501</v>
      </c>
      <c r="R61" s="79">
        <v>1.002</v>
      </c>
      <c r="S61" s="38">
        <f t="shared" si="41"/>
        <v>96698.97</v>
      </c>
      <c r="T61" s="79">
        <v>0.501</v>
      </c>
      <c r="U61" s="79">
        <v>1.002</v>
      </c>
      <c r="V61" s="18">
        <f t="shared" si="42"/>
        <v>870290.73</v>
      </c>
      <c r="W61" s="38">
        <f t="shared" si="43"/>
        <v>96698.97</v>
      </c>
    </row>
    <row r="62" spans="1:23" x14ac:dyDescent="0.25">
      <c r="A62" s="87">
        <v>39</v>
      </c>
      <c r="B62" s="10" t="s">
        <v>63</v>
      </c>
      <c r="C62" s="7">
        <v>82</v>
      </c>
      <c r="D62" s="7" t="s">
        <v>10</v>
      </c>
      <c r="E62" s="26">
        <v>1442900</v>
      </c>
      <c r="F62" s="100">
        <v>1.6052</v>
      </c>
      <c r="G62" s="18">
        <f t="shared" si="38"/>
        <v>2316143</v>
      </c>
      <c r="H62" s="22" t="s">
        <v>130</v>
      </c>
      <c r="I62" s="47">
        <f t="shared" si="39"/>
        <v>1159634.9100000001</v>
      </c>
      <c r="J62" s="79">
        <v>0.5</v>
      </c>
      <c r="K62" s="79">
        <v>1</v>
      </c>
      <c r="L62" s="18">
        <v>96505.96</v>
      </c>
      <c r="M62" s="38">
        <v>96505.96</v>
      </c>
      <c r="N62" s="79">
        <v>0.5</v>
      </c>
      <c r="O62" s="79">
        <v>1</v>
      </c>
      <c r="P62" s="38">
        <f t="shared" si="40"/>
        <v>96505.96</v>
      </c>
      <c r="Q62" s="79">
        <v>0.5</v>
      </c>
      <c r="R62" s="79">
        <v>1</v>
      </c>
      <c r="S62" s="38">
        <f t="shared" si="41"/>
        <v>96505.96</v>
      </c>
      <c r="T62" s="79">
        <v>0.50090000000000001</v>
      </c>
      <c r="U62" s="79">
        <v>1.0017</v>
      </c>
      <c r="V62" s="18">
        <f t="shared" si="42"/>
        <v>870117.03</v>
      </c>
      <c r="W62" s="38">
        <f t="shared" si="43"/>
        <v>96679.67</v>
      </c>
    </row>
    <row r="63" spans="1:23" x14ac:dyDescent="0.25">
      <c r="A63" s="87">
        <v>40</v>
      </c>
      <c r="B63" s="10" t="s">
        <v>62</v>
      </c>
      <c r="C63" s="7">
        <v>94</v>
      </c>
      <c r="D63" s="7" t="s">
        <v>10</v>
      </c>
      <c r="E63" s="26">
        <v>1442900</v>
      </c>
      <c r="F63" s="100">
        <v>1.6052</v>
      </c>
      <c r="G63" s="18">
        <f t="shared" si="38"/>
        <v>2316143</v>
      </c>
      <c r="H63" s="22" t="s">
        <v>130</v>
      </c>
      <c r="I63" s="47">
        <f t="shared" si="39"/>
        <v>1158071.52</v>
      </c>
      <c r="J63" s="79">
        <v>0.5</v>
      </c>
      <c r="K63" s="79">
        <v>1</v>
      </c>
      <c r="L63" s="18">
        <v>96505.96</v>
      </c>
      <c r="M63" s="38">
        <v>96505.96</v>
      </c>
      <c r="N63" s="79">
        <v>0.5</v>
      </c>
      <c r="O63" s="79">
        <v>1</v>
      </c>
      <c r="P63" s="38">
        <f t="shared" si="40"/>
        <v>96505.96</v>
      </c>
      <c r="Q63" s="79">
        <v>0.5</v>
      </c>
      <c r="R63" s="79">
        <v>1</v>
      </c>
      <c r="S63" s="38">
        <f t="shared" si="41"/>
        <v>96505.96</v>
      </c>
      <c r="T63" s="79">
        <v>0.5</v>
      </c>
      <c r="U63" s="79">
        <v>1</v>
      </c>
      <c r="V63" s="18">
        <f t="shared" si="42"/>
        <v>868553.64</v>
      </c>
      <c r="W63" s="38">
        <f t="shared" si="43"/>
        <v>96505.96</v>
      </c>
    </row>
    <row r="64" spans="1:23" ht="15.75" customHeight="1" x14ac:dyDescent="0.25">
      <c r="A64" s="130" t="s">
        <v>143</v>
      </c>
      <c r="B64" s="131"/>
      <c r="C64" s="131"/>
      <c r="D64" s="131"/>
      <c r="E64" s="34"/>
      <c r="F64" s="103"/>
      <c r="G64" s="18"/>
      <c r="H64" s="22"/>
      <c r="I64" s="47"/>
      <c r="J64" s="79"/>
      <c r="K64" s="79"/>
      <c r="L64" s="18"/>
      <c r="M64" s="38"/>
      <c r="N64" s="79"/>
      <c r="O64" s="79"/>
      <c r="P64" s="38"/>
      <c r="Q64" s="79"/>
      <c r="R64" s="79"/>
      <c r="S64" s="38"/>
      <c r="T64" s="79"/>
      <c r="U64" s="79"/>
      <c r="V64" s="18"/>
      <c r="W64" s="38"/>
    </row>
    <row r="65" spans="1:23" x14ac:dyDescent="0.25">
      <c r="A65" s="87">
        <v>41</v>
      </c>
      <c r="B65" s="10" t="s">
        <v>59</v>
      </c>
      <c r="C65" s="7">
        <v>226</v>
      </c>
      <c r="D65" s="16" t="s">
        <v>10</v>
      </c>
      <c r="E65" s="26">
        <v>1442900</v>
      </c>
      <c r="F65" s="100">
        <v>1.6052</v>
      </c>
      <c r="G65" s="18">
        <f t="shared" ref="G65:G68" si="44">ROUND(E65*F65,0)</f>
        <v>2316143</v>
      </c>
      <c r="H65" s="22" t="s">
        <v>130</v>
      </c>
      <c r="I65" s="47">
        <f t="shared" ref="I65:I68" si="45">L65+P65+S65+V65</f>
        <v>1882753.99</v>
      </c>
      <c r="J65" s="79">
        <v>0.81489999999999996</v>
      </c>
      <c r="K65" s="79">
        <v>1.006</v>
      </c>
      <c r="L65" s="18">
        <v>157285.41</v>
      </c>
      <c r="M65" s="38">
        <v>157285.41</v>
      </c>
      <c r="N65" s="79">
        <v>0.81269999999999998</v>
      </c>
      <c r="O65" s="79">
        <v>1.0033000000000001</v>
      </c>
      <c r="P65" s="38">
        <f>ROUND(G65*N65/12,2)</f>
        <v>156860.78</v>
      </c>
      <c r="Q65" s="79">
        <v>0.81269999999999998</v>
      </c>
      <c r="R65" s="79">
        <v>1.0033000000000001</v>
      </c>
      <c r="S65" s="38">
        <f>ROUND(G65*Q65/12,2)</f>
        <v>156860.78</v>
      </c>
      <c r="T65" s="79">
        <v>0.81269999999999998</v>
      </c>
      <c r="U65" s="79">
        <v>1.0033000000000001</v>
      </c>
      <c r="V65" s="18">
        <f t="shared" ref="V65:V68" si="46">ROUND(W65*9,2)</f>
        <v>1411747.02</v>
      </c>
      <c r="W65" s="38">
        <f t="shared" ref="W65:W68" si="47">ROUND(G65*T65/12,2)</f>
        <v>156860.78</v>
      </c>
    </row>
    <row r="66" spans="1:23" x14ac:dyDescent="0.25">
      <c r="A66" s="87">
        <v>42</v>
      </c>
      <c r="B66" s="10" t="s">
        <v>60</v>
      </c>
      <c r="C66" s="7">
        <v>154</v>
      </c>
      <c r="D66" s="7" t="s">
        <v>10</v>
      </c>
      <c r="E66" s="26">
        <v>1442900</v>
      </c>
      <c r="F66" s="100">
        <v>1.6052</v>
      </c>
      <c r="G66" s="18">
        <f t="shared" si="44"/>
        <v>2316143</v>
      </c>
      <c r="H66" s="22" t="s">
        <v>130</v>
      </c>
      <c r="I66" s="47">
        <f t="shared" si="45"/>
        <v>972780.11999999988</v>
      </c>
      <c r="J66" s="79">
        <v>0.42</v>
      </c>
      <c r="K66" s="79">
        <v>1</v>
      </c>
      <c r="L66" s="18">
        <v>81065.009999999995</v>
      </c>
      <c r="M66" s="38">
        <v>81065.009999999995</v>
      </c>
      <c r="N66" s="79">
        <v>0.42</v>
      </c>
      <c r="O66" s="79">
        <v>1</v>
      </c>
      <c r="P66" s="38">
        <f>ROUND(G66*N66/12,2)</f>
        <v>81065.009999999995</v>
      </c>
      <c r="Q66" s="79">
        <v>0.42</v>
      </c>
      <c r="R66" s="79">
        <v>1</v>
      </c>
      <c r="S66" s="38">
        <f>ROUND(G66*Q66/12,2)</f>
        <v>81065.009999999995</v>
      </c>
      <c r="T66" s="79">
        <v>0.42</v>
      </c>
      <c r="U66" s="79">
        <v>1</v>
      </c>
      <c r="V66" s="18">
        <f t="shared" si="46"/>
        <v>729585.09</v>
      </c>
      <c r="W66" s="38">
        <f t="shared" si="47"/>
        <v>81065.009999999995</v>
      </c>
    </row>
    <row r="67" spans="1:23" x14ac:dyDescent="0.25">
      <c r="A67" s="87">
        <v>43</v>
      </c>
      <c r="B67" s="10" t="s">
        <v>67</v>
      </c>
      <c r="C67" s="7">
        <v>471</v>
      </c>
      <c r="D67" s="7" t="s">
        <v>10</v>
      </c>
      <c r="E67" s="26">
        <v>1442900</v>
      </c>
      <c r="F67" s="100">
        <v>1.6052</v>
      </c>
      <c r="G67" s="18">
        <f t="shared" si="44"/>
        <v>2316143</v>
      </c>
      <c r="H67" s="22" t="s">
        <v>130</v>
      </c>
      <c r="I67" s="47">
        <f t="shared" si="45"/>
        <v>1894450.5499999998</v>
      </c>
      <c r="J67" s="79">
        <v>0.8236</v>
      </c>
      <c r="K67" s="79">
        <v>1.0167999999999999</v>
      </c>
      <c r="L67" s="18">
        <v>158964.60999999999</v>
      </c>
      <c r="M67" s="38">
        <v>158964.60999999999</v>
      </c>
      <c r="N67" s="79">
        <v>0.8175</v>
      </c>
      <c r="O67" s="79">
        <v>1.0092000000000001</v>
      </c>
      <c r="P67" s="38">
        <f>ROUND(G67*N67/12,2)</f>
        <v>157787.24</v>
      </c>
      <c r="Q67" s="79">
        <v>0.8175</v>
      </c>
      <c r="R67" s="79">
        <v>1.0092000000000001</v>
      </c>
      <c r="S67" s="38">
        <f>ROUND(G67*Q67/12,2)</f>
        <v>157787.24</v>
      </c>
      <c r="T67" s="79">
        <v>0.81740000000000002</v>
      </c>
      <c r="U67" s="79">
        <v>1.0091000000000001</v>
      </c>
      <c r="V67" s="18">
        <f t="shared" si="46"/>
        <v>1419911.46</v>
      </c>
      <c r="W67" s="38">
        <f t="shared" si="47"/>
        <v>157767.94</v>
      </c>
    </row>
    <row r="68" spans="1:23" x14ac:dyDescent="0.25">
      <c r="A68" s="87">
        <v>44</v>
      </c>
      <c r="B68" s="10" t="s">
        <v>68</v>
      </c>
      <c r="C68" s="7">
        <v>182</v>
      </c>
      <c r="D68" s="7" t="s">
        <v>10</v>
      </c>
      <c r="E68" s="26">
        <v>1442900</v>
      </c>
      <c r="F68" s="100">
        <v>1.6052</v>
      </c>
      <c r="G68" s="18">
        <f t="shared" si="44"/>
        <v>2316143</v>
      </c>
      <c r="H68" s="22" t="s">
        <v>130</v>
      </c>
      <c r="I68" s="47">
        <f t="shared" si="45"/>
        <v>1883024.28</v>
      </c>
      <c r="J68" s="79">
        <v>0.81299999999999994</v>
      </c>
      <c r="K68" s="79">
        <v>1.0037</v>
      </c>
      <c r="L68" s="18">
        <v>156918.69</v>
      </c>
      <c r="M68" s="38">
        <v>156918.69</v>
      </c>
      <c r="N68" s="79">
        <v>0.81299999999999994</v>
      </c>
      <c r="O68" s="79">
        <v>1.0037</v>
      </c>
      <c r="P68" s="38">
        <f>ROUND(G68*N68/12,2)</f>
        <v>156918.69</v>
      </c>
      <c r="Q68" s="79">
        <v>0.81299999999999994</v>
      </c>
      <c r="R68" s="79">
        <v>1.0037</v>
      </c>
      <c r="S68" s="38">
        <f>ROUND(G68*Q68/12,2)</f>
        <v>156918.69</v>
      </c>
      <c r="T68" s="79">
        <v>0.81299999999999994</v>
      </c>
      <c r="U68" s="79">
        <v>1.0037</v>
      </c>
      <c r="V68" s="18">
        <f t="shared" si="46"/>
        <v>1412268.21</v>
      </c>
      <c r="W68" s="38">
        <f t="shared" si="47"/>
        <v>156918.69</v>
      </c>
    </row>
    <row r="69" spans="1:23" ht="15.75" customHeight="1" x14ac:dyDescent="0.25">
      <c r="A69" s="125" t="s">
        <v>107</v>
      </c>
      <c r="B69" s="126"/>
      <c r="C69" s="16">
        <f>SUM(C71:C81)</f>
        <v>2156</v>
      </c>
      <c r="D69" s="25"/>
      <c r="E69" s="33"/>
      <c r="F69" s="101"/>
      <c r="G69" s="28">
        <f>SUM(G71:G81)</f>
        <v>21603100</v>
      </c>
      <c r="H69" s="22"/>
      <c r="I69" s="48">
        <f>SUM(I71:I81)</f>
        <v>14082808.82</v>
      </c>
      <c r="J69" s="80"/>
      <c r="K69" s="80"/>
      <c r="L69" s="28">
        <f t="shared" ref="L69:M69" si="48">SUM(L71:L81)</f>
        <v>1177422.96</v>
      </c>
      <c r="M69" s="45">
        <f t="shared" si="48"/>
        <v>1177422.96</v>
      </c>
      <c r="N69" s="80"/>
      <c r="O69" s="80"/>
      <c r="P69" s="45">
        <f>SUM(P71:P81)</f>
        <v>1173264.3599999999</v>
      </c>
      <c r="Q69" s="80"/>
      <c r="R69" s="80"/>
      <c r="S69" s="45">
        <f>SUM(S71:S81)</f>
        <v>1173228.3500000001</v>
      </c>
      <c r="T69" s="80"/>
      <c r="U69" s="80"/>
      <c r="V69" s="28">
        <f>SUM(V71:V81)</f>
        <v>10558893.15</v>
      </c>
      <c r="W69" s="45">
        <f>SUM(W71:W81)</f>
        <v>1173210.3500000001</v>
      </c>
    </row>
    <row r="70" spans="1:23" ht="15.75" customHeight="1" x14ac:dyDescent="0.25">
      <c r="A70" s="130" t="s">
        <v>3</v>
      </c>
      <c r="B70" s="131"/>
      <c r="C70" s="131"/>
      <c r="D70" s="132"/>
      <c r="E70" s="10"/>
      <c r="F70" s="100"/>
      <c r="G70" s="18"/>
      <c r="H70" s="22"/>
      <c r="I70" s="47"/>
      <c r="J70" s="79"/>
      <c r="K70" s="79"/>
      <c r="L70" s="18"/>
      <c r="M70" s="38"/>
      <c r="N70" s="79"/>
      <c r="O70" s="79"/>
      <c r="P70" s="38"/>
      <c r="Q70" s="79"/>
      <c r="R70" s="79"/>
      <c r="S70" s="38"/>
      <c r="T70" s="79"/>
      <c r="U70" s="79"/>
      <c r="V70" s="18"/>
      <c r="W70" s="38"/>
    </row>
    <row r="71" spans="1:23" x14ac:dyDescent="0.25">
      <c r="A71" s="87">
        <v>45</v>
      </c>
      <c r="B71" s="10" t="s">
        <v>44</v>
      </c>
      <c r="C71" s="7">
        <v>54</v>
      </c>
      <c r="D71" s="16" t="s">
        <v>10</v>
      </c>
      <c r="E71" s="26">
        <v>1442900</v>
      </c>
      <c r="F71" s="99">
        <v>1.4972000000000001</v>
      </c>
      <c r="G71" s="18">
        <f t="shared" ref="G71:G73" si="49">ROUND(E71*F71,0)</f>
        <v>2160310</v>
      </c>
      <c r="H71" s="22" t="s">
        <v>130</v>
      </c>
      <c r="I71" s="47">
        <f t="shared" ref="I71:I73" si="50">L71+P71+S71+V71</f>
        <v>1081307.17</v>
      </c>
      <c r="J71" s="79">
        <v>0.50090000000000001</v>
      </c>
      <c r="K71" s="79">
        <v>1.0018</v>
      </c>
      <c r="L71" s="18">
        <v>90174.94</v>
      </c>
      <c r="M71" s="38">
        <v>90174.94</v>
      </c>
      <c r="N71" s="79">
        <v>0.50049999999999994</v>
      </c>
      <c r="O71" s="79">
        <v>1.0009999999999999</v>
      </c>
      <c r="P71" s="38">
        <f>ROUND(G71*N71/12,2)</f>
        <v>90102.93</v>
      </c>
      <c r="Q71" s="79">
        <v>0.50049999999999994</v>
      </c>
      <c r="R71" s="79">
        <v>1.0009999999999999</v>
      </c>
      <c r="S71" s="38">
        <f>ROUND(G71*Q71/12,2)</f>
        <v>90102.93</v>
      </c>
      <c r="T71" s="79">
        <v>0.50049999999999994</v>
      </c>
      <c r="U71" s="79">
        <v>1.0009999999999999</v>
      </c>
      <c r="V71" s="18">
        <f t="shared" ref="V71:V73" si="51">ROUND(W71*9,2)</f>
        <v>810926.37</v>
      </c>
      <c r="W71" s="38">
        <f t="shared" ref="W71:W73" si="52">ROUND(G71*T71/12,2)</f>
        <v>90102.93</v>
      </c>
    </row>
    <row r="72" spans="1:23" x14ac:dyDescent="0.25">
      <c r="A72" s="87">
        <v>46</v>
      </c>
      <c r="B72" s="10" t="s">
        <v>45</v>
      </c>
      <c r="C72" s="7">
        <v>79</v>
      </c>
      <c r="D72" s="16" t="s">
        <v>10</v>
      </c>
      <c r="E72" s="26">
        <v>1442900</v>
      </c>
      <c r="F72" s="99">
        <v>1.4972000000000001</v>
      </c>
      <c r="G72" s="18">
        <f t="shared" si="49"/>
        <v>2160310</v>
      </c>
      <c r="H72" s="22" t="s">
        <v>130</v>
      </c>
      <c r="I72" s="47">
        <f t="shared" si="50"/>
        <v>1082927.42</v>
      </c>
      <c r="J72" s="79">
        <v>0.50219999999999998</v>
      </c>
      <c r="K72" s="79">
        <v>1.0043</v>
      </c>
      <c r="L72" s="18">
        <v>90408.97</v>
      </c>
      <c r="M72" s="38">
        <v>90408.97</v>
      </c>
      <c r="N72" s="79">
        <v>0.50119999999999998</v>
      </c>
      <c r="O72" s="79">
        <v>1.0024</v>
      </c>
      <c r="P72" s="38">
        <f>ROUND(G72*N72/12,2)</f>
        <v>90228.95</v>
      </c>
      <c r="Q72" s="79">
        <v>0.50119999999999998</v>
      </c>
      <c r="R72" s="79">
        <v>1.0024</v>
      </c>
      <c r="S72" s="38">
        <f>ROUND(G72*Q72/12,2)</f>
        <v>90228.95</v>
      </c>
      <c r="T72" s="79">
        <v>0.50119999999999998</v>
      </c>
      <c r="U72" s="79">
        <v>1.0024</v>
      </c>
      <c r="V72" s="18">
        <f t="shared" si="51"/>
        <v>812060.55</v>
      </c>
      <c r="W72" s="38">
        <f t="shared" si="52"/>
        <v>90228.95</v>
      </c>
    </row>
    <row r="73" spans="1:23" x14ac:dyDescent="0.25">
      <c r="A73" s="87">
        <v>47</v>
      </c>
      <c r="B73" s="10" t="s">
        <v>51</v>
      </c>
      <c r="C73" s="7">
        <v>92</v>
      </c>
      <c r="D73" s="16" t="s">
        <v>10</v>
      </c>
      <c r="E73" s="26">
        <v>1442900</v>
      </c>
      <c r="F73" s="99">
        <v>1.4972000000000001</v>
      </c>
      <c r="G73" s="18">
        <f t="shared" si="49"/>
        <v>2160310</v>
      </c>
      <c r="H73" s="22" t="s">
        <v>130</v>
      </c>
      <c r="I73" s="47">
        <f t="shared" si="50"/>
        <v>1082927.42</v>
      </c>
      <c r="J73" s="79">
        <v>0.50219999999999998</v>
      </c>
      <c r="K73" s="79">
        <v>1.0043</v>
      </c>
      <c r="L73" s="18">
        <v>90408.97</v>
      </c>
      <c r="M73" s="38">
        <v>90408.97</v>
      </c>
      <c r="N73" s="79">
        <v>0.50119999999999998</v>
      </c>
      <c r="O73" s="79">
        <v>1.0024</v>
      </c>
      <c r="P73" s="38">
        <f>ROUND(G73*N73/12,2)</f>
        <v>90228.95</v>
      </c>
      <c r="Q73" s="79">
        <v>0.50119999999999998</v>
      </c>
      <c r="R73" s="79">
        <v>1.0024</v>
      </c>
      <c r="S73" s="38">
        <f>ROUND(G73*Q73/12,2)</f>
        <v>90228.95</v>
      </c>
      <c r="T73" s="79">
        <v>0.50119999999999998</v>
      </c>
      <c r="U73" s="79">
        <v>1.0024</v>
      </c>
      <c r="V73" s="18">
        <f t="shared" si="51"/>
        <v>812060.55</v>
      </c>
      <c r="W73" s="38">
        <f t="shared" si="52"/>
        <v>90228.95</v>
      </c>
    </row>
    <row r="74" spans="1:23" ht="15.75" customHeight="1" x14ac:dyDescent="0.25">
      <c r="A74" s="130" t="s">
        <v>143</v>
      </c>
      <c r="B74" s="131"/>
      <c r="C74" s="131"/>
      <c r="D74" s="132"/>
      <c r="E74" s="35"/>
      <c r="F74" s="100"/>
      <c r="G74" s="18"/>
      <c r="H74" s="22"/>
      <c r="I74" s="47"/>
      <c r="J74" s="79"/>
      <c r="K74" s="79"/>
      <c r="L74" s="18"/>
      <c r="M74" s="38"/>
      <c r="N74" s="79"/>
      <c r="O74" s="79"/>
      <c r="P74" s="38"/>
      <c r="Q74" s="79"/>
      <c r="R74" s="79"/>
      <c r="S74" s="38"/>
      <c r="T74" s="79"/>
      <c r="U74" s="79"/>
      <c r="V74" s="18"/>
      <c r="W74" s="38"/>
    </row>
    <row r="75" spans="1:23" x14ac:dyDescent="0.25">
      <c r="A75" s="87">
        <v>48</v>
      </c>
      <c r="B75" s="10" t="s">
        <v>46</v>
      </c>
      <c r="C75" s="7">
        <v>104</v>
      </c>
      <c r="D75" s="16" t="s">
        <v>10</v>
      </c>
      <c r="E75" s="26">
        <v>1442900</v>
      </c>
      <c r="F75" s="99">
        <v>1.4972000000000001</v>
      </c>
      <c r="G75" s="18">
        <f>ROUND(E75*F75,0)</f>
        <v>2160310</v>
      </c>
      <c r="H75" s="22" t="s">
        <v>130</v>
      </c>
      <c r="I75" s="47">
        <f t="shared" ref="I75:I81" si="53">L75+P75+S75+V75</f>
        <v>1127051.68</v>
      </c>
      <c r="J75" s="79">
        <v>0.52290000000000003</v>
      </c>
      <c r="K75" s="79">
        <v>1.0056</v>
      </c>
      <c r="L75" s="18">
        <v>94135.51</v>
      </c>
      <c r="M75" s="38">
        <v>94135.51</v>
      </c>
      <c r="N75" s="79">
        <v>0.52159999999999995</v>
      </c>
      <c r="O75" s="79">
        <v>1.0029999999999999</v>
      </c>
      <c r="P75" s="38">
        <f t="shared" ref="P75:P81" si="54">ROUND(G75*N75/12,2)</f>
        <v>93901.47</v>
      </c>
      <c r="Q75" s="79">
        <v>0.52159999999999995</v>
      </c>
      <c r="R75" s="79">
        <v>1.0029999999999999</v>
      </c>
      <c r="S75" s="38">
        <f t="shared" ref="S75:S81" si="55">ROUND(G75*Q75/12,2)</f>
        <v>93901.47</v>
      </c>
      <c r="T75" s="79">
        <v>0.52159999999999995</v>
      </c>
      <c r="U75" s="79">
        <v>1.0029999999999999</v>
      </c>
      <c r="V75" s="18">
        <f t="shared" ref="V75:V81" si="56">ROUND(W75*9,2)</f>
        <v>845113.23</v>
      </c>
      <c r="W75" s="38">
        <f t="shared" ref="W75:W81" si="57">ROUND(G75*T75/12,2)</f>
        <v>93901.47</v>
      </c>
    </row>
    <row r="76" spans="1:23" x14ac:dyDescent="0.25">
      <c r="A76" s="87">
        <v>49</v>
      </c>
      <c r="B76" s="10" t="s">
        <v>47</v>
      </c>
      <c r="C76" s="7">
        <v>537</v>
      </c>
      <c r="D76" s="16" t="s">
        <v>10</v>
      </c>
      <c r="E76" s="26">
        <v>1442900</v>
      </c>
      <c r="F76" s="100">
        <v>1.4972000000000001</v>
      </c>
      <c r="G76" s="18">
        <f t="shared" ref="G76:G81" si="58">ROUND(E76*F76,0)</f>
        <v>2160310</v>
      </c>
      <c r="H76" s="22" t="s">
        <v>130</v>
      </c>
      <c r="I76" s="47">
        <f t="shared" si="53"/>
        <v>1772516.37</v>
      </c>
      <c r="J76" s="79">
        <v>0.82809999999999995</v>
      </c>
      <c r="K76" s="79">
        <v>1.0223</v>
      </c>
      <c r="L76" s="18">
        <v>149079.39000000001</v>
      </c>
      <c r="M76" s="38">
        <v>149079.39000000001</v>
      </c>
      <c r="N76" s="79">
        <v>0.81979999999999997</v>
      </c>
      <c r="O76" s="79">
        <v>1.0121</v>
      </c>
      <c r="P76" s="38">
        <f t="shared" si="54"/>
        <v>147585.18</v>
      </c>
      <c r="Q76" s="79">
        <v>0.81979999999999997</v>
      </c>
      <c r="R76" s="79">
        <v>1.0121</v>
      </c>
      <c r="S76" s="38">
        <f t="shared" si="55"/>
        <v>147585.18</v>
      </c>
      <c r="T76" s="79">
        <v>0.81979999999999997</v>
      </c>
      <c r="U76" s="79">
        <v>1.0121</v>
      </c>
      <c r="V76" s="18">
        <f t="shared" si="56"/>
        <v>1328266.6200000001</v>
      </c>
      <c r="W76" s="38">
        <f t="shared" si="57"/>
        <v>147585.18</v>
      </c>
    </row>
    <row r="77" spans="1:23" x14ac:dyDescent="0.25">
      <c r="A77" s="87">
        <v>50</v>
      </c>
      <c r="B77" s="10" t="s">
        <v>48</v>
      </c>
      <c r="C77" s="7">
        <v>156</v>
      </c>
      <c r="D77" s="16" t="s">
        <v>10</v>
      </c>
      <c r="E77" s="26">
        <v>1442900</v>
      </c>
      <c r="F77" s="100">
        <v>1.4972000000000001</v>
      </c>
      <c r="G77" s="18">
        <f t="shared" si="58"/>
        <v>2160310</v>
      </c>
      <c r="H77" s="22" t="s">
        <v>130</v>
      </c>
      <c r="I77" s="47">
        <f t="shared" si="53"/>
        <v>1754261.69</v>
      </c>
      <c r="J77" s="79">
        <v>0.81359999999999999</v>
      </c>
      <c r="K77" s="79">
        <v>1.0044999999999999</v>
      </c>
      <c r="L77" s="18">
        <v>146469.01999999999</v>
      </c>
      <c r="M77" s="38">
        <v>146469.01999999999</v>
      </c>
      <c r="N77" s="79">
        <v>0.81189999999999996</v>
      </c>
      <c r="O77" s="79">
        <v>1.0024</v>
      </c>
      <c r="P77" s="38">
        <f t="shared" si="54"/>
        <v>146162.97</v>
      </c>
      <c r="Q77" s="79">
        <v>0.81189999999999996</v>
      </c>
      <c r="R77" s="79">
        <v>1.0024</v>
      </c>
      <c r="S77" s="38">
        <f t="shared" si="55"/>
        <v>146162.97</v>
      </c>
      <c r="T77" s="79">
        <v>0.81189999999999996</v>
      </c>
      <c r="U77" s="79">
        <v>1.0024</v>
      </c>
      <c r="V77" s="18">
        <f t="shared" si="56"/>
        <v>1315466.73</v>
      </c>
      <c r="W77" s="38">
        <f t="shared" si="57"/>
        <v>146162.97</v>
      </c>
    </row>
    <row r="78" spans="1:23" x14ac:dyDescent="0.25">
      <c r="A78" s="87">
        <v>51</v>
      </c>
      <c r="B78" s="10" t="s">
        <v>49</v>
      </c>
      <c r="C78" s="7">
        <v>212</v>
      </c>
      <c r="D78" s="16" t="s">
        <v>10</v>
      </c>
      <c r="E78" s="26">
        <v>1442900</v>
      </c>
      <c r="F78" s="100">
        <v>1.4972000000000001</v>
      </c>
      <c r="G78" s="18">
        <f t="shared" si="58"/>
        <v>2160310</v>
      </c>
      <c r="H78" s="22" t="s">
        <v>130</v>
      </c>
      <c r="I78" s="47">
        <f t="shared" si="53"/>
        <v>1753793.68</v>
      </c>
      <c r="J78" s="79">
        <v>0.81320000000000003</v>
      </c>
      <c r="K78" s="79">
        <v>1.004</v>
      </c>
      <c r="L78" s="18">
        <v>146397.01</v>
      </c>
      <c r="M78" s="38">
        <v>146397.01</v>
      </c>
      <c r="N78" s="79">
        <v>0.81169999999999998</v>
      </c>
      <c r="O78" s="79">
        <v>1.0021</v>
      </c>
      <c r="P78" s="38">
        <f t="shared" si="54"/>
        <v>146126.97</v>
      </c>
      <c r="Q78" s="79">
        <v>0.81169999999999998</v>
      </c>
      <c r="R78" s="79">
        <v>1.0021</v>
      </c>
      <c r="S78" s="38">
        <f t="shared" si="55"/>
        <v>146126.97</v>
      </c>
      <c r="T78" s="79">
        <v>0.81169999999999998</v>
      </c>
      <c r="U78" s="79">
        <v>1.0021</v>
      </c>
      <c r="V78" s="18">
        <f t="shared" si="56"/>
        <v>1315142.73</v>
      </c>
      <c r="W78" s="38">
        <f t="shared" si="57"/>
        <v>146126.97</v>
      </c>
    </row>
    <row r="79" spans="1:23" x14ac:dyDescent="0.25">
      <c r="A79" s="87">
        <v>52</v>
      </c>
      <c r="B79" s="10" t="s">
        <v>50</v>
      </c>
      <c r="C79" s="7">
        <v>400</v>
      </c>
      <c r="D79" s="16" t="s">
        <v>10</v>
      </c>
      <c r="E79" s="26">
        <v>1442900</v>
      </c>
      <c r="F79" s="100">
        <v>1.4972000000000001</v>
      </c>
      <c r="G79" s="18">
        <f t="shared" si="58"/>
        <v>2160310</v>
      </c>
      <c r="H79" s="22" t="s">
        <v>130</v>
      </c>
      <c r="I79" s="47">
        <f t="shared" si="53"/>
        <v>1763352.9899999998</v>
      </c>
      <c r="J79" s="79">
        <v>0.82099999999999995</v>
      </c>
      <c r="K79" s="79">
        <v>1.0136000000000001</v>
      </c>
      <c r="L79" s="18">
        <v>147801.21</v>
      </c>
      <c r="M79" s="38">
        <v>147801.21</v>
      </c>
      <c r="N79" s="79">
        <v>0.81599999999999995</v>
      </c>
      <c r="O79" s="79">
        <v>1.0074000000000001</v>
      </c>
      <c r="P79" s="38">
        <f t="shared" si="54"/>
        <v>146901.07999999999</v>
      </c>
      <c r="Q79" s="79">
        <v>0.81579999999999997</v>
      </c>
      <c r="R79" s="79">
        <v>1.0072000000000001</v>
      </c>
      <c r="S79" s="38">
        <f t="shared" si="55"/>
        <v>146865.07</v>
      </c>
      <c r="T79" s="79">
        <v>0.81579999999999997</v>
      </c>
      <c r="U79" s="79">
        <v>1.0072000000000001</v>
      </c>
      <c r="V79" s="18">
        <f t="shared" si="56"/>
        <v>1321785.6299999999</v>
      </c>
      <c r="W79" s="38">
        <f t="shared" si="57"/>
        <v>146865.07</v>
      </c>
    </row>
    <row r="80" spans="1:23" x14ac:dyDescent="0.25">
      <c r="A80" s="87">
        <v>53</v>
      </c>
      <c r="B80" s="10" t="s">
        <v>52</v>
      </c>
      <c r="C80" s="7">
        <v>221</v>
      </c>
      <c r="D80" s="16" t="s">
        <v>10</v>
      </c>
      <c r="E80" s="26">
        <v>1442900</v>
      </c>
      <c r="F80" s="100">
        <v>1.4972000000000001</v>
      </c>
      <c r="G80" s="18">
        <f t="shared" si="58"/>
        <v>2160310</v>
      </c>
      <c r="H80" s="22" t="s">
        <v>130</v>
      </c>
      <c r="I80" s="47">
        <f t="shared" si="53"/>
        <v>907330.20000000007</v>
      </c>
      <c r="J80" s="79">
        <v>0.42</v>
      </c>
      <c r="K80" s="79">
        <v>1</v>
      </c>
      <c r="L80" s="18">
        <v>75610.850000000006</v>
      </c>
      <c r="M80" s="38">
        <v>75610.850000000006</v>
      </c>
      <c r="N80" s="79">
        <v>0.42</v>
      </c>
      <c r="O80" s="79">
        <v>1</v>
      </c>
      <c r="P80" s="38">
        <f t="shared" si="54"/>
        <v>75610.850000000006</v>
      </c>
      <c r="Q80" s="79">
        <v>0.42</v>
      </c>
      <c r="R80" s="79">
        <v>1</v>
      </c>
      <c r="S80" s="38">
        <f t="shared" si="55"/>
        <v>75610.850000000006</v>
      </c>
      <c r="T80" s="79">
        <v>0.42</v>
      </c>
      <c r="U80" s="79">
        <v>1</v>
      </c>
      <c r="V80" s="18">
        <f t="shared" si="56"/>
        <v>680497.65</v>
      </c>
      <c r="W80" s="38">
        <f t="shared" si="57"/>
        <v>75610.850000000006</v>
      </c>
    </row>
    <row r="81" spans="1:23" x14ac:dyDescent="0.25">
      <c r="A81" s="87">
        <v>54</v>
      </c>
      <c r="B81" s="10" t="s">
        <v>53</v>
      </c>
      <c r="C81" s="7">
        <v>301</v>
      </c>
      <c r="D81" s="16" t="s">
        <v>10</v>
      </c>
      <c r="E81" s="26">
        <v>1442900</v>
      </c>
      <c r="F81" s="100">
        <v>1.4972000000000001</v>
      </c>
      <c r="G81" s="18">
        <f t="shared" si="58"/>
        <v>2160310</v>
      </c>
      <c r="H81" s="22" t="s">
        <v>130</v>
      </c>
      <c r="I81" s="47">
        <f t="shared" si="53"/>
        <v>1757340.2000000002</v>
      </c>
      <c r="J81" s="79">
        <v>0.81620000000000004</v>
      </c>
      <c r="K81" s="79">
        <v>1.0076000000000001</v>
      </c>
      <c r="L81" s="18">
        <v>146937.09</v>
      </c>
      <c r="M81" s="38">
        <v>146937.09</v>
      </c>
      <c r="N81" s="79">
        <v>0.81330000000000002</v>
      </c>
      <c r="O81" s="79">
        <v>1.0041</v>
      </c>
      <c r="P81" s="38">
        <f t="shared" si="54"/>
        <v>146415.01</v>
      </c>
      <c r="Q81" s="79">
        <v>0.81330000000000002</v>
      </c>
      <c r="R81" s="79">
        <v>1.0041</v>
      </c>
      <c r="S81" s="38">
        <f t="shared" si="55"/>
        <v>146415.01</v>
      </c>
      <c r="T81" s="79">
        <v>0.81320000000000003</v>
      </c>
      <c r="U81" s="79">
        <v>1.004</v>
      </c>
      <c r="V81" s="18">
        <f t="shared" si="56"/>
        <v>1317573.0900000001</v>
      </c>
      <c r="W81" s="38">
        <f t="shared" si="57"/>
        <v>146397.01</v>
      </c>
    </row>
    <row r="82" spans="1:23" ht="15.75" customHeight="1" x14ac:dyDescent="0.25">
      <c r="A82" s="125" t="s">
        <v>108</v>
      </c>
      <c r="B82" s="126"/>
      <c r="C82" s="16">
        <f>SUM(C84:C91)</f>
        <v>2109</v>
      </c>
      <c r="D82" s="25"/>
      <c r="E82" s="33"/>
      <c r="F82" s="101"/>
      <c r="G82" s="28">
        <f t="shared" ref="G82" si="59">SUM(G84:G91)</f>
        <v>19123909</v>
      </c>
      <c r="H82" s="22"/>
      <c r="I82" s="48">
        <f t="shared" ref="I82" si="60">SUM(I84:I91)</f>
        <v>14709086.33</v>
      </c>
      <c r="J82" s="80"/>
      <c r="K82" s="80"/>
      <c r="L82" s="28">
        <f t="shared" ref="L82:M82" si="61">SUM(L84:L91)</f>
        <v>1229712.8799999999</v>
      </c>
      <c r="M82" s="45">
        <f t="shared" si="61"/>
        <v>1229712.8799999999</v>
      </c>
      <c r="N82" s="80"/>
      <c r="O82" s="80"/>
      <c r="P82" s="45">
        <f t="shared" ref="P82" si="62">SUM(P84:P91)</f>
        <v>1225455.53</v>
      </c>
      <c r="Q82" s="80"/>
      <c r="R82" s="80"/>
      <c r="S82" s="45">
        <f t="shared" ref="S82" si="63">SUM(S84:S91)</f>
        <v>1225432.76</v>
      </c>
      <c r="T82" s="80"/>
      <c r="U82" s="80"/>
      <c r="V82" s="28">
        <f t="shared" ref="V82:W82" si="64">SUM(V84:V91)</f>
        <v>11028485.159999998</v>
      </c>
      <c r="W82" s="45">
        <f t="shared" si="64"/>
        <v>1225387.24</v>
      </c>
    </row>
    <row r="83" spans="1:23" ht="15.75" customHeight="1" x14ac:dyDescent="0.25">
      <c r="A83" s="130" t="s">
        <v>3</v>
      </c>
      <c r="B83" s="131"/>
      <c r="C83" s="131"/>
      <c r="D83" s="132"/>
      <c r="E83" s="10"/>
      <c r="F83" s="100"/>
      <c r="G83" s="18"/>
      <c r="H83" s="22"/>
      <c r="I83" s="47"/>
      <c r="J83" s="79"/>
      <c r="K83" s="79"/>
      <c r="L83" s="18"/>
      <c r="M83" s="38"/>
      <c r="N83" s="79"/>
      <c r="O83" s="79"/>
      <c r="P83" s="38"/>
      <c r="Q83" s="79"/>
      <c r="R83" s="79"/>
      <c r="S83" s="38"/>
      <c r="T83" s="79"/>
      <c r="U83" s="79"/>
      <c r="V83" s="18"/>
      <c r="W83" s="38"/>
    </row>
    <row r="84" spans="1:23" x14ac:dyDescent="0.25">
      <c r="A84" s="87">
        <v>55</v>
      </c>
      <c r="B84" s="10" t="s">
        <v>15</v>
      </c>
      <c r="C84" s="7">
        <v>59</v>
      </c>
      <c r="D84" s="16" t="s">
        <v>4</v>
      </c>
      <c r="E84" s="26">
        <v>1442900</v>
      </c>
      <c r="F84" s="100">
        <v>1.8934</v>
      </c>
      <c r="G84" s="18">
        <f>ROUND(E84*F84,0)</f>
        <v>2731987</v>
      </c>
      <c r="H84" s="22" t="s">
        <v>130</v>
      </c>
      <c r="I84" s="47">
        <f t="shared" ref="I84" si="65">L84+P84+S84+V84</f>
        <v>1366881.38</v>
      </c>
      <c r="J84" s="79">
        <v>0.50060000000000004</v>
      </c>
      <c r="K84" s="79">
        <v>1.0011000000000001</v>
      </c>
      <c r="L84" s="18">
        <v>113969.39</v>
      </c>
      <c r="M84" s="38">
        <v>113969.39</v>
      </c>
      <c r="N84" s="79">
        <v>0.50029999999999997</v>
      </c>
      <c r="O84" s="79">
        <v>1.0005999999999999</v>
      </c>
      <c r="P84" s="38">
        <f>ROUND(G84*N84/12,2)</f>
        <v>113901.09</v>
      </c>
      <c r="Q84" s="79">
        <v>0.50029999999999997</v>
      </c>
      <c r="R84" s="79">
        <v>1.0005999999999999</v>
      </c>
      <c r="S84" s="38">
        <f>ROUND(G84*Q84/12,2)</f>
        <v>113901.09</v>
      </c>
      <c r="T84" s="79">
        <v>0.50029999999999997</v>
      </c>
      <c r="U84" s="79">
        <v>1.0005999999999999</v>
      </c>
      <c r="V84" s="18">
        <f>ROUND(W84*9,2)</f>
        <v>1025109.81</v>
      </c>
      <c r="W84" s="38">
        <f t="shared" ref="W84:W91" si="66">ROUND(G84*T84/12,2)</f>
        <v>113901.09</v>
      </c>
    </row>
    <row r="85" spans="1:23" ht="15.75" customHeight="1" x14ac:dyDescent="0.25">
      <c r="A85" s="130" t="s">
        <v>143</v>
      </c>
      <c r="B85" s="131"/>
      <c r="C85" s="131"/>
      <c r="D85" s="132"/>
      <c r="E85" s="32"/>
      <c r="F85" s="100"/>
      <c r="G85" s="18"/>
      <c r="H85" s="22"/>
      <c r="I85" s="47"/>
      <c r="J85" s="79"/>
      <c r="K85" s="79"/>
      <c r="L85" s="18"/>
      <c r="M85" s="38"/>
      <c r="N85" s="79"/>
      <c r="O85" s="79"/>
      <c r="P85" s="38"/>
      <c r="Q85" s="79"/>
      <c r="R85" s="79"/>
      <c r="S85" s="38"/>
      <c r="T85" s="79"/>
      <c r="U85" s="79"/>
      <c r="V85" s="18"/>
      <c r="W85" s="38"/>
    </row>
    <row r="86" spans="1:23" x14ac:dyDescent="0.25">
      <c r="A86" s="87">
        <v>56</v>
      </c>
      <c r="B86" s="10" t="s">
        <v>13</v>
      </c>
      <c r="C86" s="7">
        <v>335</v>
      </c>
      <c r="D86" s="16" t="s">
        <v>4</v>
      </c>
      <c r="E86" s="26">
        <v>1442900</v>
      </c>
      <c r="F86" s="100">
        <v>1.8934</v>
      </c>
      <c r="G86" s="18">
        <f t="shared" ref="G86:G91" si="67">ROUND(E86*F86,0)</f>
        <v>2731987</v>
      </c>
      <c r="H86" s="22" t="s">
        <v>130</v>
      </c>
      <c r="I86" s="47">
        <f t="shared" ref="I86:I91" si="68">L86+P86+S86+V86</f>
        <v>2227229.59</v>
      </c>
      <c r="J86" s="79">
        <v>0.81899999999999995</v>
      </c>
      <c r="K86" s="79">
        <v>1.0111000000000001</v>
      </c>
      <c r="L86" s="18">
        <v>186458.11</v>
      </c>
      <c r="M86" s="38">
        <v>186458.11</v>
      </c>
      <c r="N86" s="79">
        <v>0.81489999999999996</v>
      </c>
      <c r="O86" s="79">
        <v>1.006</v>
      </c>
      <c r="P86" s="38">
        <f t="shared" ref="P86:P91" si="69">ROUND(G86*N86/12,2)</f>
        <v>185524.68</v>
      </c>
      <c r="Q86" s="79">
        <v>0.81489999999999996</v>
      </c>
      <c r="R86" s="79">
        <v>1.006</v>
      </c>
      <c r="S86" s="38">
        <f t="shared" ref="S86:S91" si="70">ROUND(G86*Q86/12,2)</f>
        <v>185524.68</v>
      </c>
      <c r="T86" s="79">
        <v>0.81489999999999996</v>
      </c>
      <c r="U86" s="79">
        <v>1.006</v>
      </c>
      <c r="V86" s="18">
        <f t="shared" ref="V86:V91" si="71">ROUND(W86*9,2)</f>
        <v>1669722.12</v>
      </c>
      <c r="W86" s="38">
        <f t="shared" si="66"/>
        <v>185524.68</v>
      </c>
    </row>
    <row r="87" spans="1:23" x14ac:dyDescent="0.25">
      <c r="A87" s="87">
        <v>57</v>
      </c>
      <c r="B87" s="10" t="s">
        <v>14</v>
      </c>
      <c r="C87" s="7">
        <v>164</v>
      </c>
      <c r="D87" s="16" t="s">
        <v>4</v>
      </c>
      <c r="E87" s="26">
        <v>1442900</v>
      </c>
      <c r="F87" s="100">
        <v>1.8934</v>
      </c>
      <c r="G87" s="18">
        <f t="shared" si="67"/>
        <v>2731987</v>
      </c>
      <c r="H87" s="22" t="s">
        <v>130</v>
      </c>
      <c r="I87" s="47">
        <f t="shared" si="68"/>
        <v>2220240.33</v>
      </c>
      <c r="J87" s="79">
        <v>0.8145</v>
      </c>
      <c r="K87" s="79">
        <v>1.0056</v>
      </c>
      <c r="L87" s="18">
        <v>185433.62</v>
      </c>
      <c r="M87" s="38">
        <v>185433.62</v>
      </c>
      <c r="N87" s="79">
        <v>0.81259999999999999</v>
      </c>
      <c r="O87" s="79">
        <v>1.0032000000000001</v>
      </c>
      <c r="P87" s="38">
        <f t="shared" si="69"/>
        <v>185001.05</v>
      </c>
      <c r="Q87" s="79">
        <v>0.81259999999999999</v>
      </c>
      <c r="R87" s="79">
        <v>1.0032000000000001</v>
      </c>
      <c r="S87" s="38">
        <f t="shared" si="70"/>
        <v>185001.05</v>
      </c>
      <c r="T87" s="79">
        <v>0.8125</v>
      </c>
      <c r="U87" s="79">
        <v>1.0031000000000001</v>
      </c>
      <c r="V87" s="18">
        <f t="shared" si="71"/>
        <v>1664804.61</v>
      </c>
      <c r="W87" s="38">
        <f t="shared" si="66"/>
        <v>184978.29</v>
      </c>
    </row>
    <row r="88" spans="1:23" x14ac:dyDescent="0.25">
      <c r="A88" s="87">
        <v>58</v>
      </c>
      <c r="B88" s="10" t="s">
        <v>16</v>
      </c>
      <c r="C88" s="7">
        <v>634</v>
      </c>
      <c r="D88" s="16" t="s">
        <v>4</v>
      </c>
      <c r="E88" s="26">
        <v>1442900</v>
      </c>
      <c r="F88" s="100">
        <v>1.8934</v>
      </c>
      <c r="G88" s="18">
        <f t="shared" si="67"/>
        <v>2731987</v>
      </c>
      <c r="H88" s="22" t="s">
        <v>130</v>
      </c>
      <c r="I88" s="47">
        <f t="shared" si="68"/>
        <v>2232397.69</v>
      </c>
      <c r="J88" s="79">
        <v>0.82269999999999999</v>
      </c>
      <c r="K88" s="79">
        <v>1.0157</v>
      </c>
      <c r="L88" s="18">
        <v>187300.48000000001</v>
      </c>
      <c r="M88" s="38">
        <v>187300.48000000001</v>
      </c>
      <c r="N88" s="79">
        <v>0.81679999999999997</v>
      </c>
      <c r="O88" s="79">
        <v>1.0084</v>
      </c>
      <c r="P88" s="38">
        <f t="shared" si="69"/>
        <v>185957.25</v>
      </c>
      <c r="Q88" s="79">
        <v>0.81669999999999998</v>
      </c>
      <c r="R88" s="79">
        <v>1.0083</v>
      </c>
      <c r="S88" s="38">
        <f t="shared" si="70"/>
        <v>185934.48</v>
      </c>
      <c r="T88" s="79">
        <v>0.81659999999999999</v>
      </c>
      <c r="U88" s="79">
        <v>1.0081</v>
      </c>
      <c r="V88" s="18">
        <f t="shared" si="71"/>
        <v>1673205.48</v>
      </c>
      <c r="W88" s="38">
        <f t="shared" si="66"/>
        <v>185911.72</v>
      </c>
    </row>
    <row r="89" spans="1:23" x14ac:dyDescent="0.25">
      <c r="A89" s="87">
        <v>59</v>
      </c>
      <c r="B89" s="10" t="s">
        <v>17</v>
      </c>
      <c r="C89" s="7">
        <v>489</v>
      </c>
      <c r="D89" s="16" t="s">
        <v>4</v>
      </c>
      <c r="E89" s="26">
        <v>1442900</v>
      </c>
      <c r="F89" s="100">
        <v>1.8934</v>
      </c>
      <c r="G89" s="18">
        <f t="shared" si="67"/>
        <v>2731987</v>
      </c>
      <c r="H89" s="22" t="s">
        <v>130</v>
      </c>
      <c r="I89" s="47">
        <f t="shared" si="68"/>
        <v>2226910.9300000002</v>
      </c>
      <c r="J89" s="79">
        <v>0.81869999999999998</v>
      </c>
      <c r="K89" s="79">
        <v>1.0107999999999999</v>
      </c>
      <c r="L89" s="18">
        <v>186389.81</v>
      </c>
      <c r="M89" s="38">
        <v>186389.81</v>
      </c>
      <c r="N89" s="79">
        <v>0.81479999999999997</v>
      </c>
      <c r="O89" s="79">
        <v>1.0059</v>
      </c>
      <c r="P89" s="38">
        <f t="shared" si="69"/>
        <v>185501.92</v>
      </c>
      <c r="Q89" s="79">
        <v>0.81479999999999997</v>
      </c>
      <c r="R89" s="79">
        <v>1.0059</v>
      </c>
      <c r="S89" s="38">
        <f t="shared" si="70"/>
        <v>185501.92</v>
      </c>
      <c r="T89" s="79">
        <v>0.81479999999999997</v>
      </c>
      <c r="U89" s="79">
        <v>1.0059</v>
      </c>
      <c r="V89" s="18">
        <f t="shared" si="71"/>
        <v>1669517.28</v>
      </c>
      <c r="W89" s="38">
        <f t="shared" si="66"/>
        <v>185501.92</v>
      </c>
    </row>
    <row r="90" spans="1:23" x14ac:dyDescent="0.25">
      <c r="A90" s="87">
        <v>60</v>
      </c>
      <c r="B90" s="10" t="s">
        <v>18</v>
      </c>
      <c r="C90" s="7">
        <v>276</v>
      </c>
      <c r="D90" s="16" t="s">
        <v>4</v>
      </c>
      <c r="E90" s="26">
        <v>1442900</v>
      </c>
      <c r="F90" s="100">
        <v>1.8934</v>
      </c>
      <c r="G90" s="18">
        <f t="shared" si="67"/>
        <v>2731987</v>
      </c>
      <c r="H90" s="22" t="s">
        <v>130</v>
      </c>
      <c r="I90" s="47">
        <f t="shared" si="68"/>
        <v>2219329.67</v>
      </c>
      <c r="J90" s="79">
        <v>0.81399999999999995</v>
      </c>
      <c r="K90" s="79">
        <v>1.0048999999999999</v>
      </c>
      <c r="L90" s="18">
        <v>185319.78</v>
      </c>
      <c r="M90" s="38">
        <v>185319.78</v>
      </c>
      <c r="N90" s="79">
        <v>0.81220000000000003</v>
      </c>
      <c r="O90" s="79">
        <v>1.0026999999999999</v>
      </c>
      <c r="P90" s="38">
        <f t="shared" si="69"/>
        <v>184909.99</v>
      </c>
      <c r="Q90" s="79">
        <v>0.81220000000000003</v>
      </c>
      <c r="R90" s="79">
        <v>1.0026999999999999</v>
      </c>
      <c r="S90" s="38">
        <f t="shared" si="70"/>
        <v>184909.99</v>
      </c>
      <c r="T90" s="79">
        <v>0.81220000000000003</v>
      </c>
      <c r="U90" s="79">
        <v>1.0026999999999999</v>
      </c>
      <c r="V90" s="18">
        <f t="shared" si="71"/>
        <v>1664189.91</v>
      </c>
      <c r="W90" s="38">
        <f t="shared" si="66"/>
        <v>184909.99</v>
      </c>
    </row>
    <row r="91" spans="1:23" x14ac:dyDescent="0.25">
      <c r="A91" s="87">
        <v>61</v>
      </c>
      <c r="B91" s="10" t="s">
        <v>19</v>
      </c>
      <c r="C91" s="7">
        <v>152</v>
      </c>
      <c r="D91" s="16" t="s">
        <v>4</v>
      </c>
      <c r="E91" s="26">
        <v>1442900</v>
      </c>
      <c r="F91" s="100">
        <v>1.8934</v>
      </c>
      <c r="G91" s="18">
        <f t="shared" si="67"/>
        <v>2731987</v>
      </c>
      <c r="H91" s="22" t="s">
        <v>130</v>
      </c>
      <c r="I91" s="47">
        <f t="shared" si="68"/>
        <v>2216096.7400000002</v>
      </c>
      <c r="J91" s="79">
        <v>0.81189999999999996</v>
      </c>
      <c r="K91" s="79">
        <v>1.0023</v>
      </c>
      <c r="L91" s="18">
        <v>184841.69</v>
      </c>
      <c r="M91" s="38">
        <v>184841.69</v>
      </c>
      <c r="N91" s="79">
        <v>0.81110000000000004</v>
      </c>
      <c r="O91" s="79">
        <v>1.0013000000000001</v>
      </c>
      <c r="P91" s="38">
        <f t="shared" si="69"/>
        <v>184659.55</v>
      </c>
      <c r="Q91" s="79">
        <v>0.81110000000000004</v>
      </c>
      <c r="R91" s="79">
        <v>1.0013000000000001</v>
      </c>
      <c r="S91" s="38">
        <f t="shared" si="70"/>
        <v>184659.55</v>
      </c>
      <c r="T91" s="79">
        <v>0.81110000000000004</v>
      </c>
      <c r="U91" s="79">
        <v>1.0013000000000001</v>
      </c>
      <c r="V91" s="18">
        <f t="shared" si="71"/>
        <v>1661935.95</v>
      </c>
      <c r="W91" s="38">
        <f t="shared" si="66"/>
        <v>184659.55</v>
      </c>
    </row>
    <row r="92" spans="1:23" ht="15.75" customHeight="1" x14ac:dyDescent="0.25">
      <c r="A92" s="125" t="s">
        <v>109</v>
      </c>
      <c r="B92" s="126"/>
      <c r="C92" s="16">
        <f>SUM(C94:C101)</f>
        <v>1904</v>
      </c>
      <c r="D92" s="25"/>
      <c r="E92" s="33"/>
      <c r="F92" s="101"/>
      <c r="G92" s="28">
        <f>SUM(G94:G101)</f>
        <v>17282480</v>
      </c>
      <c r="H92" s="22"/>
      <c r="I92" s="48">
        <f>SUM(I94:I101)</f>
        <v>12935954.42</v>
      </c>
      <c r="J92" s="80"/>
      <c r="K92" s="80"/>
      <c r="L92" s="28">
        <f t="shared" ref="L92:M92" si="72">SUM(L94:L101)</f>
        <v>994732.75</v>
      </c>
      <c r="M92" s="45">
        <f t="shared" si="72"/>
        <v>994732.75</v>
      </c>
      <c r="N92" s="80"/>
      <c r="O92" s="80"/>
      <c r="P92" s="45">
        <f>SUM(P94:P101)</f>
        <v>1027857.4999999999</v>
      </c>
      <c r="Q92" s="80"/>
      <c r="R92" s="80"/>
      <c r="S92" s="45">
        <f>SUM(S94:S101)</f>
        <v>1027839.4999999999</v>
      </c>
      <c r="T92" s="80"/>
      <c r="U92" s="80"/>
      <c r="V92" s="28">
        <f>SUM(V94:V101)</f>
        <v>9885524.6700000018</v>
      </c>
      <c r="W92" s="45">
        <f>SUM(W94:W101)</f>
        <v>1098391.6300000001</v>
      </c>
    </row>
    <row r="93" spans="1:23" ht="15.75" customHeight="1" x14ac:dyDescent="0.25">
      <c r="A93" s="130" t="s">
        <v>143</v>
      </c>
      <c r="B93" s="131"/>
      <c r="C93" s="131"/>
      <c r="D93" s="132"/>
      <c r="E93" s="10"/>
      <c r="F93" s="100"/>
      <c r="G93" s="18"/>
      <c r="H93" s="22"/>
      <c r="I93" s="47"/>
      <c r="J93" s="79"/>
      <c r="K93" s="79"/>
      <c r="L93" s="18"/>
      <c r="M93" s="38"/>
      <c r="N93" s="79"/>
      <c r="O93" s="79"/>
      <c r="P93" s="38"/>
      <c r="Q93" s="79"/>
      <c r="R93" s="79"/>
      <c r="S93" s="38"/>
      <c r="T93" s="79"/>
      <c r="U93" s="79"/>
      <c r="V93" s="18"/>
      <c r="W93" s="38"/>
    </row>
    <row r="94" spans="1:23" x14ac:dyDescent="0.25">
      <c r="A94" s="87">
        <v>62</v>
      </c>
      <c r="B94" s="10" t="s">
        <v>11</v>
      </c>
      <c r="C94" s="7">
        <v>246</v>
      </c>
      <c r="D94" s="7" t="s">
        <v>10</v>
      </c>
      <c r="E94" s="26">
        <v>1442900</v>
      </c>
      <c r="F94" s="100">
        <v>1.4972000000000001</v>
      </c>
      <c r="G94" s="18">
        <f t="shared" ref="G94:G101" si="73">ROUND(E94*F94,0)</f>
        <v>2160310</v>
      </c>
      <c r="H94" s="22" t="s">
        <v>130</v>
      </c>
      <c r="I94" s="47">
        <f t="shared" ref="I94:I101" si="74">L94+P94+S94+V94</f>
        <v>1542461.37</v>
      </c>
      <c r="J94" s="79">
        <v>0.42</v>
      </c>
      <c r="K94" s="79">
        <v>1</v>
      </c>
      <c r="L94" s="18">
        <v>75610.850000000006</v>
      </c>
      <c r="M94" s="38">
        <v>75610.850000000006</v>
      </c>
      <c r="N94" s="79">
        <v>0.42</v>
      </c>
      <c r="O94" s="79">
        <v>1</v>
      </c>
      <c r="P94" s="38">
        <f t="shared" ref="P94:P101" si="75">ROUND(G94*N94/12,2)</f>
        <v>75610.850000000006</v>
      </c>
      <c r="Q94" s="79">
        <v>0.42</v>
      </c>
      <c r="R94" s="79">
        <v>1</v>
      </c>
      <c r="S94" s="38">
        <f t="shared" ref="S94:S101" si="76">ROUND(G94*Q94/12,2)</f>
        <v>75610.850000000006</v>
      </c>
      <c r="T94" s="79">
        <v>0.81200000000000006</v>
      </c>
      <c r="U94" s="79">
        <v>1.0024999999999999</v>
      </c>
      <c r="V94" s="18">
        <f t="shared" ref="V94:V101" si="77">ROUND(W94*9,2)</f>
        <v>1315628.82</v>
      </c>
      <c r="W94" s="38">
        <f t="shared" ref="W94:W101" si="78">ROUND(G94*T94/12,2)</f>
        <v>146180.98000000001</v>
      </c>
    </row>
    <row r="95" spans="1:23" x14ac:dyDescent="0.25">
      <c r="A95" s="87">
        <v>63</v>
      </c>
      <c r="B95" s="10" t="s">
        <v>22</v>
      </c>
      <c r="C95" s="7">
        <v>366</v>
      </c>
      <c r="D95" s="7" t="s">
        <v>10</v>
      </c>
      <c r="E95" s="26">
        <v>1442900</v>
      </c>
      <c r="F95" s="100">
        <v>1.4972000000000001</v>
      </c>
      <c r="G95" s="18">
        <f t="shared" si="73"/>
        <v>2160310</v>
      </c>
      <c r="H95" s="22" t="s">
        <v>130</v>
      </c>
      <c r="I95" s="47">
        <f t="shared" si="74"/>
        <v>1761012.71</v>
      </c>
      <c r="J95" s="79">
        <v>0.81899999999999995</v>
      </c>
      <c r="K95" s="79">
        <v>1.0111000000000001</v>
      </c>
      <c r="L95" s="18">
        <v>147441.16</v>
      </c>
      <c r="M95" s="38">
        <v>147441.16</v>
      </c>
      <c r="N95" s="79">
        <v>0.81489999999999996</v>
      </c>
      <c r="O95" s="79">
        <v>1.0061</v>
      </c>
      <c r="P95" s="38">
        <f t="shared" si="75"/>
        <v>146703.04999999999</v>
      </c>
      <c r="Q95" s="79">
        <v>0.81489999999999996</v>
      </c>
      <c r="R95" s="79">
        <v>1.0061</v>
      </c>
      <c r="S95" s="38">
        <f t="shared" si="76"/>
        <v>146703.04999999999</v>
      </c>
      <c r="T95" s="79">
        <v>0.81479999999999997</v>
      </c>
      <c r="U95" s="79">
        <v>1.0059</v>
      </c>
      <c r="V95" s="18">
        <f t="shared" si="77"/>
        <v>1320165.45</v>
      </c>
      <c r="W95" s="38">
        <f t="shared" si="78"/>
        <v>146685.04999999999</v>
      </c>
    </row>
    <row r="96" spans="1:23" x14ac:dyDescent="0.25">
      <c r="A96" s="87">
        <v>64</v>
      </c>
      <c r="B96" s="10" t="s">
        <v>21</v>
      </c>
      <c r="C96" s="7">
        <v>108</v>
      </c>
      <c r="D96" s="7" t="s">
        <v>10</v>
      </c>
      <c r="E96" s="26">
        <v>1442900</v>
      </c>
      <c r="F96" s="100">
        <v>1.4972000000000001</v>
      </c>
      <c r="G96" s="18">
        <f t="shared" si="73"/>
        <v>2160310</v>
      </c>
      <c r="H96" s="22" t="s">
        <v>130</v>
      </c>
      <c r="I96" s="47">
        <f t="shared" si="74"/>
        <v>1753775.68</v>
      </c>
      <c r="J96" s="79">
        <v>0.81310000000000004</v>
      </c>
      <c r="K96" s="79">
        <v>1.0038</v>
      </c>
      <c r="L96" s="18">
        <v>146379.01</v>
      </c>
      <c r="M96" s="38">
        <v>146379.01</v>
      </c>
      <c r="N96" s="79">
        <v>0.81169999999999998</v>
      </c>
      <c r="O96" s="79">
        <v>1.0021</v>
      </c>
      <c r="P96" s="38">
        <f t="shared" si="75"/>
        <v>146126.97</v>
      </c>
      <c r="Q96" s="79">
        <v>0.81169999999999998</v>
      </c>
      <c r="R96" s="79">
        <v>1.0021</v>
      </c>
      <c r="S96" s="38">
        <f t="shared" si="76"/>
        <v>146126.97</v>
      </c>
      <c r="T96" s="79">
        <v>0.81169999999999998</v>
      </c>
      <c r="U96" s="79">
        <v>1.0021</v>
      </c>
      <c r="V96" s="18">
        <f t="shared" si="77"/>
        <v>1315142.73</v>
      </c>
      <c r="W96" s="38">
        <f t="shared" si="78"/>
        <v>146126.97</v>
      </c>
    </row>
    <row r="97" spans="1:23" x14ac:dyDescent="0.25">
      <c r="A97" s="87">
        <v>65</v>
      </c>
      <c r="B97" s="10" t="s">
        <v>12</v>
      </c>
      <c r="C97" s="7">
        <v>139</v>
      </c>
      <c r="D97" s="7" t="s">
        <v>10</v>
      </c>
      <c r="E97" s="26">
        <v>1442900</v>
      </c>
      <c r="F97" s="100">
        <v>1.4972000000000001</v>
      </c>
      <c r="G97" s="18">
        <f t="shared" si="73"/>
        <v>2160310</v>
      </c>
      <c r="H97" s="22" t="s">
        <v>130</v>
      </c>
      <c r="I97" s="47">
        <f t="shared" si="74"/>
        <v>1320381.51</v>
      </c>
      <c r="J97" s="79">
        <v>0.61219999999999997</v>
      </c>
      <c r="K97" s="79">
        <v>1.0036</v>
      </c>
      <c r="L97" s="18">
        <v>110211.82</v>
      </c>
      <c r="M97" s="38">
        <v>110211.82</v>
      </c>
      <c r="N97" s="79">
        <v>0.61119999999999997</v>
      </c>
      <c r="O97" s="79">
        <v>1.0019</v>
      </c>
      <c r="P97" s="38">
        <f t="shared" si="75"/>
        <v>110031.79</v>
      </c>
      <c r="Q97" s="79">
        <v>0.61109999999999998</v>
      </c>
      <c r="R97" s="79">
        <v>1.0018</v>
      </c>
      <c r="S97" s="38">
        <f t="shared" si="76"/>
        <v>110013.79</v>
      </c>
      <c r="T97" s="79">
        <v>0.61109999999999998</v>
      </c>
      <c r="U97" s="79">
        <v>1.0018</v>
      </c>
      <c r="V97" s="18">
        <f t="shared" si="77"/>
        <v>990124.11</v>
      </c>
      <c r="W97" s="38">
        <f t="shared" si="78"/>
        <v>110013.79</v>
      </c>
    </row>
    <row r="98" spans="1:23" x14ac:dyDescent="0.25">
      <c r="A98" s="87">
        <v>66</v>
      </c>
      <c r="B98" s="10" t="s">
        <v>128</v>
      </c>
      <c r="C98" s="7">
        <v>273</v>
      </c>
      <c r="D98" s="7" t="s">
        <v>10</v>
      </c>
      <c r="E98" s="26">
        <v>1442900</v>
      </c>
      <c r="F98" s="100">
        <v>1.4972000000000001</v>
      </c>
      <c r="G98" s="18">
        <f t="shared" si="73"/>
        <v>2160310</v>
      </c>
      <c r="H98" s="22" t="s">
        <v>130</v>
      </c>
      <c r="I98" s="47">
        <f t="shared" si="74"/>
        <v>1756998.1800000002</v>
      </c>
      <c r="J98" s="79">
        <v>0.81559999999999999</v>
      </c>
      <c r="K98" s="79">
        <v>1.0068999999999999</v>
      </c>
      <c r="L98" s="18">
        <v>146829.07</v>
      </c>
      <c r="M98" s="38">
        <v>146829.07</v>
      </c>
      <c r="N98" s="79">
        <v>0.81310000000000004</v>
      </c>
      <c r="O98" s="79">
        <v>1.0038</v>
      </c>
      <c r="P98" s="38">
        <f t="shared" si="75"/>
        <v>146379.01</v>
      </c>
      <c r="Q98" s="79">
        <v>0.81310000000000004</v>
      </c>
      <c r="R98" s="79">
        <v>1.0038</v>
      </c>
      <c r="S98" s="38">
        <f t="shared" si="76"/>
        <v>146379.01</v>
      </c>
      <c r="T98" s="79">
        <v>0.81310000000000004</v>
      </c>
      <c r="U98" s="79">
        <v>1.0038</v>
      </c>
      <c r="V98" s="18">
        <f t="shared" si="77"/>
        <v>1317411.0900000001</v>
      </c>
      <c r="W98" s="38">
        <f t="shared" si="78"/>
        <v>146379.01</v>
      </c>
    </row>
    <row r="99" spans="1:23" x14ac:dyDescent="0.25">
      <c r="A99" s="87">
        <v>67</v>
      </c>
      <c r="B99" s="10" t="s">
        <v>24</v>
      </c>
      <c r="C99" s="7">
        <v>215</v>
      </c>
      <c r="D99" s="7" t="s">
        <v>10</v>
      </c>
      <c r="E99" s="26">
        <v>1442900</v>
      </c>
      <c r="F99" s="100">
        <v>1.4972000000000001</v>
      </c>
      <c r="G99" s="18">
        <f t="shared" si="73"/>
        <v>2160310</v>
      </c>
      <c r="H99" s="22" t="s">
        <v>130</v>
      </c>
      <c r="I99" s="47">
        <f t="shared" si="74"/>
        <v>1719138.6400000001</v>
      </c>
      <c r="J99" s="79">
        <v>0.61409999999999998</v>
      </c>
      <c r="K99" s="79">
        <v>1.0067999999999999</v>
      </c>
      <c r="L99" s="18">
        <v>110553.86</v>
      </c>
      <c r="M99" s="38">
        <v>110553.86</v>
      </c>
      <c r="N99" s="79">
        <v>0.81230000000000002</v>
      </c>
      <c r="O99" s="79">
        <v>1.0027999999999999</v>
      </c>
      <c r="P99" s="38">
        <f t="shared" si="75"/>
        <v>146234.98000000001</v>
      </c>
      <c r="Q99" s="79">
        <v>0.81230000000000002</v>
      </c>
      <c r="R99" s="79">
        <v>1.0027999999999999</v>
      </c>
      <c r="S99" s="38">
        <f t="shared" si="76"/>
        <v>146234.98000000001</v>
      </c>
      <c r="T99" s="79">
        <v>0.81230000000000002</v>
      </c>
      <c r="U99" s="79">
        <v>1.0027999999999999</v>
      </c>
      <c r="V99" s="18">
        <f t="shared" si="77"/>
        <v>1316114.82</v>
      </c>
      <c r="W99" s="38">
        <f t="shared" si="78"/>
        <v>146234.98000000001</v>
      </c>
    </row>
    <row r="100" spans="1:23" x14ac:dyDescent="0.25">
      <c r="A100" s="87">
        <v>68</v>
      </c>
      <c r="B100" s="10" t="s">
        <v>20</v>
      </c>
      <c r="C100" s="7">
        <v>272</v>
      </c>
      <c r="D100" s="7" t="s">
        <v>10</v>
      </c>
      <c r="E100" s="26">
        <v>1442900</v>
      </c>
      <c r="F100" s="100">
        <v>1.4972000000000001</v>
      </c>
      <c r="G100" s="18">
        <f t="shared" si="73"/>
        <v>2160310</v>
      </c>
      <c r="H100" s="22" t="s">
        <v>130</v>
      </c>
      <c r="I100" s="47">
        <f t="shared" si="74"/>
        <v>1758168.3199999998</v>
      </c>
      <c r="J100" s="79">
        <v>0.81659999999999999</v>
      </c>
      <c r="K100" s="79">
        <v>1.0082</v>
      </c>
      <c r="L100" s="18">
        <v>147009.1</v>
      </c>
      <c r="M100" s="38">
        <v>147009.1</v>
      </c>
      <c r="N100" s="79">
        <v>0.81359999999999999</v>
      </c>
      <c r="O100" s="79">
        <v>1.0044999999999999</v>
      </c>
      <c r="P100" s="38">
        <f t="shared" si="75"/>
        <v>146469.01999999999</v>
      </c>
      <c r="Q100" s="79">
        <v>0.81359999999999999</v>
      </c>
      <c r="R100" s="79">
        <v>1.0044</v>
      </c>
      <c r="S100" s="38">
        <f t="shared" si="76"/>
        <v>146469.01999999999</v>
      </c>
      <c r="T100" s="79">
        <v>0.81359999999999999</v>
      </c>
      <c r="U100" s="79">
        <v>1.0044</v>
      </c>
      <c r="V100" s="18">
        <f t="shared" si="77"/>
        <v>1318221.18</v>
      </c>
      <c r="W100" s="38">
        <f t="shared" si="78"/>
        <v>146469.01999999999</v>
      </c>
    </row>
    <row r="101" spans="1:23" x14ac:dyDescent="0.25">
      <c r="A101" s="87">
        <v>69</v>
      </c>
      <c r="B101" s="10" t="s">
        <v>23</v>
      </c>
      <c r="C101" s="7">
        <v>285</v>
      </c>
      <c r="D101" s="7" t="s">
        <v>10</v>
      </c>
      <c r="E101" s="26">
        <v>1442900</v>
      </c>
      <c r="F101" s="100">
        <v>1.4972000000000001</v>
      </c>
      <c r="G101" s="18">
        <f t="shared" si="73"/>
        <v>2160310</v>
      </c>
      <c r="H101" s="22" t="s">
        <v>130</v>
      </c>
      <c r="I101" s="47">
        <f t="shared" si="74"/>
        <v>1324018.01</v>
      </c>
      <c r="J101" s="79">
        <v>0.6149</v>
      </c>
      <c r="K101" s="79">
        <v>1.008</v>
      </c>
      <c r="L101" s="18">
        <v>110697.88</v>
      </c>
      <c r="M101" s="38">
        <v>110697.88</v>
      </c>
      <c r="N101" s="79">
        <v>0.61270000000000002</v>
      </c>
      <c r="O101" s="79">
        <v>1.0044</v>
      </c>
      <c r="P101" s="38">
        <f t="shared" si="75"/>
        <v>110301.83</v>
      </c>
      <c r="Q101" s="79">
        <v>0.61270000000000002</v>
      </c>
      <c r="R101" s="79">
        <v>1.0044</v>
      </c>
      <c r="S101" s="38">
        <f t="shared" si="76"/>
        <v>110301.83</v>
      </c>
      <c r="T101" s="79">
        <v>0.61270000000000002</v>
      </c>
      <c r="U101" s="79">
        <v>1.0044</v>
      </c>
      <c r="V101" s="18">
        <f t="shared" si="77"/>
        <v>992716.47</v>
      </c>
      <c r="W101" s="38">
        <f t="shared" si="78"/>
        <v>110301.83</v>
      </c>
    </row>
    <row r="102" spans="1:23" s="2" customFormat="1" ht="15.75" customHeight="1" x14ac:dyDescent="0.25">
      <c r="A102" s="125" t="s">
        <v>110</v>
      </c>
      <c r="B102" s="126"/>
      <c r="C102" s="37">
        <f>SUM(C104:C106)</f>
        <v>668</v>
      </c>
      <c r="D102" s="25"/>
      <c r="E102" s="33"/>
      <c r="F102" s="101"/>
      <c r="G102" s="28">
        <f t="shared" ref="G102" si="79">SUM(G104:G106)</f>
        <v>8195961</v>
      </c>
      <c r="H102" s="22"/>
      <c r="I102" s="48">
        <f t="shared" ref="I102" si="80">SUM(I104:I106)</f>
        <v>6116030.9699999997</v>
      </c>
      <c r="J102" s="80"/>
      <c r="K102" s="80"/>
      <c r="L102" s="28">
        <f t="shared" ref="L102:M102" si="81">SUM(L104:L106)</f>
        <v>511063.69000000006</v>
      </c>
      <c r="M102" s="45">
        <f t="shared" si="81"/>
        <v>511063.69000000006</v>
      </c>
      <c r="N102" s="80"/>
      <c r="O102" s="80"/>
      <c r="P102" s="45">
        <f t="shared" ref="P102" si="82">SUM(P104:P106)</f>
        <v>509561.11</v>
      </c>
      <c r="Q102" s="80"/>
      <c r="R102" s="80"/>
      <c r="S102" s="45">
        <f t="shared" ref="S102" si="83">SUM(S104:S106)</f>
        <v>509561.11</v>
      </c>
      <c r="T102" s="80"/>
      <c r="U102" s="80"/>
      <c r="V102" s="28">
        <f t="shared" ref="V102:W102" si="84">SUM(V104:V106)</f>
        <v>4585845.0600000005</v>
      </c>
      <c r="W102" s="45">
        <f t="shared" si="84"/>
        <v>509538.33999999997</v>
      </c>
    </row>
    <row r="103" spans="1:23" s="2" customFormat="1" ht="15.75" customHeight="1" x14ac:dyDescent="0.25">
      <c r="A103" s="127" t="s">
        <v>143</v>
      </c>
      <c r="B103" s="128"/>
      <c r="C103" s="128"/>
      <c r="D103" s="129"/>
      <c r="E103" s="35"/>
      <c r="F103" s="100"/>
      <c r="G103" s="18"/>
      <c r="H103" s="22"/>
      <c r="I103" s="47"/>
      <c r="J103" s="79"/>
      <c r="K103" s="79"/>
      <c r="L103" s="18"/>
      <c r="M103" s="38"/>
      <c r="N103" s="79"/>
      <c r="O103" s="79"/>
      <c r="P103" s="38"/>
      <c r="Q103" s="79"/>
      <c r="R103" s="79"/>
      <c r="S103" s="38"/>
      <c r="T103" s="79"/>
      <c r="U103" s="79"/>
      <c r="V103" s="18"/>
      <c r="W103" s="38"/>
    </row>
    <row r="104" spans="1:23" s="2" customFormat="1" x14ac:dyDescent="0.25">
      <c r="A104" s="84">
        <v>70</v>
      </c>
      <c r="B104" s="85" t="s">
        <v>69</v>
      </c>
      <c r="C104" s="14">
        <v>438</v>
      </c>
      <c r="D104" s="86" t="s">
        <v>10</v>
      </c>
      <c r="E104" s="26">
        <v>1442900</v>
      </c>
      <c r="F104" s="100">
        <v>1.8934</v>
      </c>
      <c r="G104" s="18">
        <f t="shared" ref="G104:G106" si="85">ROUND(E104*F104,0)</f>
        <v>2731987</v>
      </c>
      <c r="H104" s="22" t="s">
        <v>130</v>
      </c>
      <c r="I104" s="47">
        <f t="shared" ref="I104:I106" si="86">L104+P104+S104+V104</f>
        <v>2229346.9299999997</v>
      </c>
      <c r="J104" s="79">
        <v>0.82040000000000002</v>
      </c>
      <c r="K104" s="79">
        <v>1.0128999999999999</v>
      </c>
      <c r="L104" s="18">
        <v>186776.84</v>
      </c>
      <c r="M104" s="38">
        <v>186776.84</v>
      </c>
      <c r="N104" s="79">
        <v>0.81569999999999998</v>
      </c>
      <c r="O104" s="79">
        <v>1.0069999999999999</v>
      </c>
      <c r="P104" s="38">
        <f>ROUND(G104*N104/12,2)</f>
        <v>185706.82</v>
      </c>
      <c r="Q104" s="79">
        <v>0.81569999999999998</v>
      </c>
      <c r="R104" s="79">
        <v>1.0069999999999999</v>
      </c>
      <c r="S104" s="38">
        <f>ROUND(G104*Q104/12,2)</f>
        <v>185706.82</v>
      </c>
      <c r="T104" s="79">
        <v>0.81559999999999999</v>
      </c>
      <c r="U104" s="79">
        <v>1.0068999999999999</v>
      </c>
      <c r="V104" s="18">
        <f t="shared" ref="V104:V106" si="87">ROUND(W104*9,2)</f>
        <v>1671156.45</v>
      </c>
      <c r="W104" s="38">
        <f t="shared" ref="W104:W106" si="88">ROUND(G104*T104/12,2)</f>
        <v>185684.05</v>
      </c>
    </row>
    <row r="105" spans="1:23" s="2" customFormat="1" x14ac:dyDescent="0.25">
      <c r="A105" s="87">
        <v>71</v>
      </c>
      <c r="B105" s="10" t="s">
        <v>70</v>
      </c>
      <c r="C105" s="7">
        <v>118</v>
      </c>
      <c r="D105" s="16" t="s">
        <v>10</v>
      </c>
      <c r="E105" s="26">
        <v>1442900</v>
      </c>
      <c r="F105" s="100">
        <v>1.8934</v>
      </c>
      <c r="G105" s="18">
        <f t="shared" si="85"/>
        <v>2731987</v>
      </c>
      <c r="H105" s="22" t="s">
        <v>130</v>
      </c>
      <c r="I105" s="47">
        <f t="shared" si="86"/>
        <v>1670883.2</v>
      </c>
      <c r="J105" s="79">
        <v>0.61270000000000002</v>
      </c>
      <c r="K105" s="79">
        <v>1.0044</v>
      </c>
      <c r="L105" s="18">
        <v>139490.70000000001</v>
      </c>
      <c r="M105" s="38">
        <v>139490.70000000001</v>
      </c>
      <c r="N105" s="79">
        <v>0.61150000000000004</v>
      </c>
      <c r="O105" s="79">
        <v>1.0024</v>
      </c>
      <c r="P105" s="38">
        <f>ROUND(G105*N105/12,2)</f>
        <v>139217.5</v>
      </c>
      <c r="Q105" s="79">
        <v>0.61150000000000004</v>
      </c>
      <c r="R105" s="79">
        <v>1.0024</v>
      </c>
      <c r="S105" s="38">
        <f>ROUND(G105*Q105/12,2)</f>
        <v>139217.5</v>
      </c>
      <c r="T105" s="79">
        <v>0.61150000000000004</v>
      </c>
      <c r="U105" s="79">
        <v>1.0024</v>
      </c>
      <c r="V105" s="18">
        <f t="shared" si="87"/>
        <v>1252957.5</v>
      </c>
      <c r="W105" s="38">
        <f t="shared" si="88"/>
        <v>139217.5</v>
      </c>
    </row>
    <row r="106" spans="1:23" s="2" customFormat="1" x14ac:dyDescent="0.25">
      <c r="A106" s="87">
        <v>72</v>
      </c>
      <c r="B106" s="10" t="s">
        <v>71</v>
      </c>
      <c r="C106" s="7">
        <v>112</v>
      </c>
      <c r="D106" s="16" t="s">
        <v>10</v>
      </c>
      <c r="E106" s="26">
        <v>1442900</v>
      </c>
      <c r="F106" s="100">
        <v>1.8934</v>
      </c>
      <c r="G106" s="18">
        <f t="shared" si="85"/>
        <v>2731987</v>
      </c>
      <c r="H106" s="22" t="s">
        <v>130</v>
      </c>
      <c r="I106" s="47">
        <f t="shared" si="86"/>
        <v>2215800.84</v>
      </c>
      <c r="J106" s="79">
        <v>0.81169999999999998</v>
      </c>
      <c r="K106" s="79">
        <v>1.0021</v>
      </c>
      <c r="L106" s="18">
        <v>184796.15</v>
      </c>
      <c r="M106" s="38">
        <v>184796.15</v>
      </c>
      <c r="N106" s="79">
        <v>0.81100000000000005</v>
      </c>
      <c r="O106" s="79">
        <v>1.0012000000000001</v>
      </c>
      <c r="P106" s="38">
        <f>ROUND(G106*N106/12,2)</f>
        <v>184636.79</v>
      </c>
      <c r="Q106" s="79">
        <v>0.81100000000000005</v>
      </c>
      <c r="R106" s="79">
        <v>1.0012000000000001</v>
      </c>
      <c r="S106" s="38">
        <f>ROUND(G106*Q106/12,2)</f>
        <v>184636.79</v>
      </c>
      <c r="T106" s="79">
        <v>0.81100000000000005</v>
      </c>
      <c r="U106" s="79">
        <v>1.0012000000000001</v>
      </c>
      <c r="V106" s="18">
        <f t="shared" si="87"/>
        <v>1661731.11</v>
      </c>
      <c r="W106" s="38">
        <f t="shared" si="88"/>
        <v>184636.79</v>
      </c>
    </row>
    <row r="107" spans="1:23" ht="15.75" customHeight="1" x14ac:dyDescent="0.25">
      <c r="A107" s="125" t="s">
        <v>111</v>
      </c>
      <c r="B107" s="126"/>
      <c r="C107" s="16">
        <f>SUM(C109:C113)</f>
        <v>704</v>
      </c>
      <c r="D107" s="25"/>
      <c r="E107" s="33"/>
      <c r="F107" s="101"/>
      <c r="G107" s="28">
        <f t="shared" ref="G107" si="89">SUM(G109:G113)</f>
        <v>13659935</v>
      </c>
      <c r="H107" s="22"/>
      <c r="I107" s="48">
        <f t="shared" ref="I107" si="90">SUM(I109:I113)</f>
        <v>11083398.01</v>
      </c>
      <c r="J107" s="80"/>
      <c r="K107" s="80"/>
      <c r="L107" s="28">
        <f t="shared" ref="L107:M107" si="91">SUM(L109:L113)</f>
        <v>924800.35999999987</v>
      </c>
      <c r="M107" s="45">
        <f t="shared" si="91"/>
        <v>924800.35999999987</v>
      </c>
      <c r="N107" s="80"/>
      <c r="O107" s="80"/>
      <c r="P107" s="45">
        <f t="shared" ref="P107" si="92">SUM(P109:P113)</f>
        <v>923548.19</v>
      </c>
      <c r="Q107" s="80"/>
      <c r="R107" s="80"/>
      <c r="S107" s="45">
        <f t="shared" ref="S107" si="93">SUM(S109:S113)</f>
        <v>923525.43</v>
      </c>
      <c r="T107" s="80"/>
      <c r="U107" s="80"/>
      <c r="V107" s="28">
        <f t="shared" ref="V107:W107" si="94">SUM(V109:V113)</f>
        <v>8311524.0300000003</v>
      </c>
      <c r="W107" s="45">
        <f t="shared" si="94"/>
        <v>923502.67</v>
      </c>
    </row>
    <row r="108" spans="1:23" ht="15.75" customHeight="1" x14ac:dyDescent="0.25">
      <c r="A108" s="130" t="s">
        <v>143</v>
      </c>
      <c r="B108" s="131"/>
      <c r="C108" s="131"/>
      <c r="D108" s="132"/>
      <c r="E108" s="10"/>
      <c r="F108" s="100"/>
      <c r="G108" s="18"/>
      <c r="H108" s="22"/>
      <c r="I108" s="47"/>
      <c r="J108" s="79"/>
      <c r="K108" s="79"/>
      <c r="L108" s="18"/>
      <c r="M108" s="38"/>
      <c r="N108" s="79"/>
      <c r="O108" s="79"/>
      <c r="P108" s="38"/>
      <c r="Q108" s="79"/>
      <c r="R108" s="79"/>
      <c r="S108" s="38"/>
      <c r="T108" s="79"/>
      <c r="U108" s="79"/>
      <c r="V108" s="18"/>
      <c r="W108" s="38"/>
    </row>
    <row r="109" spans="1:23" x14ac:dyDescent="0.25">
      <c r="A109" s="87">
        <v>73</v>
      </c>
      <c r="B109" s="10" t="s">
        <v>5</v>
      </c>
      <c r="C109" s="7">
        <v>136</v>
      </c>
      <c r="D109" s="16" t="s">
        <v>4</v>
      </c>
      <c r="E109" s="26">
        <v>1442900</v>
      </c>
      <c r="F109" s="100">
        <v>1.8934</v>
      </c>
      <c r="G109" s="18">
        <f t="shared" ref="G109:G113" si="95">ROUND(E109*F109,0)</f>
        <v>2731987</v>
      </c>
      <c r="H109" s="22" t="s">
        <v>130</v>
      </c>
      <c r="I109" s="47">
        <f t="shared" ref="I109:I113" si="96">L109+P109+S109+V109</f>
        <v>2216142.27</v>
      </c>
      <c r="J109" s="79">
        <v>0.81210000000000004</v>
      </c>
      <c r="K109" s="79">
        <v>1.0025999999999999</v>
      </c>
      <c r="L109" s="18">
        <v>184887.22</v>
      </c>
      <c r="M109" s="38">
        <v>184887.22</v>
      </c>
      <c r="N109" s="79">
        <v>0.81110000000000004</v>
      </c>
      <c r="O109" s="79">
        <v>1.0014000000000001</v>
      </c>
      <c r="P109" s="38">
        <f>ROUND(G109*N109/12,2)</f>
        <v>184659.55</v>
      </c>
      <c r="Q109" s="79">
        <v>0.81110000000000004</v>
      </c>
      <c r="R109" s="79">
        <v>1.0013000000000001</v>
      </c>
      <c r="S109" s="38">
        <f>ROUND(G109*Q109/12,2)</f>
        <v>184659.55</v>
      </c>
      <c r="T109" s="79">
        <v>0.81110000000000004</v>
      </c>
      <c r="U109" s="79">
        <v>1.0013000000000001</v>
      </c>
      <c r="V109" s="18">
        <f t="shared" ref="V109:V113" si="97">ROUND(W109*9,2)</f>
        <v>1661935.95</v>
      </c>
      <c r="W109" s="38">
        <f t="shared" ref="W109:W113" si="98">ROUND(G109*T109/12,2)</f>
        <v>184659.55</v>
      </c>
    </row>
    <row r="110" spans="1:23" x14ac:dyDescent="0.25">
      <c r="A110" s="87">
        <v>74</v>
      </c>
      <c r="B110" s="10" t="s">
        <v>6</v>
      </c>
      <c r="C110" s="7">
        <v>101</v>
      </c>
      <c r="D110" s="16" t="s">
        <v>4</v>
      </c>
      <c r="E110" s="26">
        <v>1442900</v>
      </c>
      <c r="F110" s="100">
        <v>1.8934</v>
      </c>
      <c r="G110" s="18">
        <f t="shared" si="95"/>
        <v>2731987</v>
      </c>
      <c r="H110" s="22" t="s">
        <v>130</v>
      </c>
      <c r="I110" s="47">
        <f t="shared" si="96"/>
        <v>2215800.84</v>
      </c>
      <c r="J110" s="79">
        <v>0.81169999999999998</v>
      </c>
      <c r="K110" s="79">
        <v>1.0021</v>
      </c>
      <c r="L110" s="18">
        <v>184796.15</v>
      </c>
      <c r="M110" s="38">
        <v>184796.15</v>
      </c>
      <c r="N110" s="79">
        <v>0.81100000000000005</v>
      </c>
      <c r="O110" s="79">
        <v>1.0012000000000001</v>
      </c>
      <c r="P110" s="38">
        <f>ROUND(G110*N110/12,2)</f>
        <v>184636.79</v>
      </c>
      <c r="Q110" s="79">
        <v>0.81100000000000005</v>
      </c>
      <c r="R110" s="79">
        <v>1.0012000000000001</v>
      </c>
      <c r="S110" s="38">
        <f>ROUND(G110*Q110/12,2)</f>
        <v>184636.79</v>
      </c>
      <c r="T110" s="79">
        <v>0.81100000000000005</v>
      </c>
      <c r="U110" s="79">
        <v>1.0012000000000001</v>
      </c>
      <c r="V110" s="18">
        <f t="shared" si="97"/>
        <v>1661731.11</v>
      </c>
      <c r="W110" s="38">
        <f t="shared" si="98"/>
        <v>184636.79</v>
      </c>
    </row>
    <row r="111" spans="1:23" x14ac:dyDescent="0.25">
      <c r="A111" s="87">
        <v>75</v>
      </c>
      <c r="B111" s="10" t="s">
        <v>7</v>
      </c>
      <c r="C111" s="7">
        <v>193</v>
      </c>
      <c r="D111" s="16" t="s">
        <v>4</v>
      </c>
      <c r="E111" s="26">
        <v>1442900</v>
      </c>
      <c r="F111" s="100">
        <v>1.8934</v>
      </c>
      <c r="G111" s="18">
        <f t="shared" si="95"/>
        <v>2731987</v>
      </c>
      <c r="H111" s="22" t="s">
        <v>130</v>
      </c>
      <c r="I111" s="47">
        <f t="shared" si="96"/>
        <v>2218555.6</v>
      </c>
      <c r="J111" s="79">
        <v>0.81369999999999998</v>
      </c>
      <c r="K111" s="79">
        <v>1.0045999999999999</v>
      </c>
      <c r="L111" s="18">
        <v>185251.49</v>
      </c>
      <c r="M111" s="38">
        <v>185251.49</v>
      </c>
      <c r="N111" s="79">
        <v>0.81200000000000006</v>
      </c>
      <c r="O111" s="79">
        <v>1.0024999999999999</v>
      </c>
      <c r="P111" s="38">
        <f>ROUND(G111*N111/12,2)</f>
        <v>184864.45</v>
      </c>
      <c r="Q111" s="79">
        <v>0.81200000000000006</v>
      </c>
      <c r="R111" s="79">
        <v>1.0024999999999999</v>
      </c>
      <c r="S111" s="38">
        <f>ROUND(G111*Q111/12,2)</f>
        <v>184864.45</v>
      </c>
      <c r="T111" s="79">
        <v>0.81189999999999996</v>
      </c>
      <c r="U111" s="79">
        <v>1.0024</v>
      </c>
      <c r="V111" s="18">
        <f t="shared" si="97"/>
        <v>1663575.21</v>
      </c>
      <c r="W111" s="38">
        <f t="shared" si="98"/>
        <v>184841.69</v>
      </c>
    </row>
    <row r="112" spans="1:23" x14ac:dyDescent="0.25">
      <c r="A112" s="87">
        <v>76</v>
      </c>
      <c r="B112" s="10" t="s">
        <v>8</v>
      </c>
      <c r="C112" s="7">
        <v>158</v>
      </c>
      <c r="D112" s="16" t="s">
        <v>4</v>
      </c>
      <c r="E112" s="26">
        <v>1442900</v>
      </c>
      <c r="F112" s="100">
        <v>1.8934</v>
      </c>
      <c r="G112" s="18">
        <f t="shared" si="95"/>
        <v>2731987</v>
      </c>
      <c r="H112" s="22" t="s">
        <v>130</v>
      </c>
      <c r="I112" s="47">
        <f t="shared" si="96"/>
        <v>2217007.4</v>
      </c>
      <c r="J112" s="79">
        <v>0.81259999999999999</v>
      </c>
      <c r="K112" s="79">
        <v>1.0032000000000001</v>
      </c>
      <c r="L112" s="18">
        <v>185001.05</v>
      </c>
      <c r="M112" s="38">
        <v>185001.05</v>
      </c>
      <c r="N112" s="79">
        <v>0.81140000000000001</v>
      </c>
      <c r="O112" s="79">
        <v>1.0017</v>
      </c>
      <c r="P112" s="38">
        <f>ROUND(G112*N112/12,2)</f>
        <v>184727.85</v>
      </c>
      <c r="Q112" s="79">
        <v>0.81140000000000001</v>
      </c>
      <c r="R112" s="79">
        <v>1.0017</v>
      </c>
      <c r="S112" s="38">
        <f>ROUND(G112*Q112/12,2)</f>
        <v>184727.85</v>
      </c>
      <c r="T112" s="79">
        <v>0.81140000000000001</v>
      </c>
      <c r="U112" s="79">
        <v>1.0017</v>
      </c>
      <c r="V112" s="18">
        <f t="shared" si="97"/>
        <v>1662550.65</v>
      </c>
      <c r="W112" s="38">
        <f t="shared" si="98"/>
        <v>184727.85</v>
      </c>
    </row>
    <row r="113" spans="1:23" x14ac:dyDescent="0.25">
      <c r="A113" s="87">
        <v>77</v>
      </c>
      <c r="B113" s="10" t="s">
        <v>9</v>
      </c>
      <c r="C113" s="7">
        <v>116</v>
      </c>
      <c r="D113" s="16" t="s">
        <v>4</v>
      </c>
      <c r="E113" s="26">
        <v>1442900</v>
      </c>
      <c r="F113" s="100">
        <v>1.8934</v>
      </c>
      <c r="G113" s="18">
        <f t="shared" si="95"/>
        <v>2731987</v>
      </c>
      <c r="H113" s="22" t="s">
        <v>130</v>
      </c>
      <c r="I113" s="47">
        <f t="shared" si="96"/>
        <v>2215891.9000000004</v>
      </c>
      <c r="J113" s="79">
        <v>0.81200000000000006</v>
      </c>
      <c r="K113" s="79">
        <v>1.0024999999999999</v>
      </c>
      <c r="L113" s="18">
        <v>184864.45</v>
      </c>
      <c r="M113" s="38">
        <v>184864.45</v>
      </c>
      <c r="N113" s="79">
        <v>0.81110000000000004</v>
      </c>
      <c r="O113" s="79">
        <v>1.0013000000000001</v>
      </c>
      <c r="P113" s="38">
        <f>ROUND(G113*N113/12,2)</f>
        <v>184659.55</v>
      </c>
      <c r="Q113" s="79">
        <v>0.81100000000000005</v>
      </c>
      <c r="R113" s="79">
        <v>1.0012000000000001</v>
      </c>
      <c r="S113" s="38">
        <f>ROUND(G113*Q113/12,2)</f>
        <v>184636.79</v>
      </c>
      <c r="T113" s="79">
        <v>0.81100000000000005</v>
      </c>
      <c r="U113" s="79">
        <v>1.0012000000000001</v>
      </c>
      <c r="V113" s="18">
        <f t="shared" si="97"/>
        <v>1661731.11</v>
      </c>
      <c r="W113" s="38">
        <f t="shared" si="98"/>
        <v>184636.79</v>
      </c>
    </row>
    <row r="114" spans="1:23" ht="15.75" customHeight="1" x14ac:dyDescent="0.25">
      <c r="A114" s="125" t="s">
        <v>112</v>
      </c>
      <c r="B114" s="126"/>
      <c r="C114" s="16">
        <f>SUM(C116:C124)</f>
        <v>1188</v>
      </c>
      <c r="D114" s="25"/>
      <c r="E114" s="33"/>
      <c r="F114" s="101"/>
      <c r="G114" s="28">
        <f>SUM(G116:G124)</f>
        <v>17282480</v>
      </c>
      <c r="H114" s="22"/>
      <c r="I114" s="48">
        <f>SUM(I116:I124)</f>
        <v>11742148.93</v>
      </c>
      <c r="J114" s="80"/>
      <c r="K114" s="80"/>
      <c r="L114" s="28">
        <f t="shared" ref="L114:M114" si="99">SUM(L116:L124)</f>
        <v>710940.03</v>
      </c>
      <c r="M114" s="45">
        <f t="shared" si="99"/>
        <v>710940.03</v>
      </c>
      <c r="N114" s="80"/>
      <c r="O114" s="80"/>
      <c r="P114" s="45">
        <f>SUM(P116:P124)</f>
        <v>1002851.9</v>
      </c>
      <c r="Q114" s="80"/>
      <c r="R114" s="80"/>
      <c r="S114" s="45">
        <f>SUM(S116:S124)</f>
        <v>1002851.9</v>
      </c>
      <c r="T114" s="80"/>
      <c r="U114" s="80"/>
      <c r="V114" s="28">
        <f>SUM(V116:V124)</f>
        <v>9025505.0999999996</v>
      </c>
      <c r="W114" s="45">
        <f>SUM(W116:W124)</f>
        <v>1002833.9</v>
      </c>
    </row>
    <row r="115" spans="1:23" ht="15.75" customHeight="1" x14ac:dyDescent="0.25">
      <c r="A115" s="130" t="s">
        <v>3</v>
      </c>
      <c r="B115" s="131"/>
      <c r="C115" s="131"/>
      <c r="D115" s="131"/>
      <c r="E115" s="83"/>
      <c r="F115" s="104"/>
      <c r="G115" s="18"/>
      <c r="H115" s="22"/>
      <c r="I115" s="47"/>
      <c r="J115" s="79"/>
      <c r="K115" s="79"/>
      <c r="L115" s="18"/>
      <c r="M115" s="38"/>
      <c r="N115" s="79"/>
      <c r="O115" s="79"/>
      <c r="P115" s="38"/>
      <c r="Q115" s="79"/>
      <c r="R115" s="79"/>
      <c r="S115" s="38"/>
      <c r="T115" s="79"/>
      <c r="U115" s="79"/>
      <c r="V115" s="18"/>
      <c r="W115" s="38"/>
    </row>
    <row r="116" spans="1:23" x14ac:dyDescent="0.25">
      <c r="A116" s="87">
        <v>78</v>
      </c>
      <c r="B116" s="10" t="s">
        <v>77</v>
      </c>
      <c r="C116" s="7">
        <v>59</v>
      </c>
      <c r="D116" s="16" t="s">
        <v>10</v>
      </c>
      <c r="E116" s="26">
        <v>1442900</v>
      </c>
      <c r="F116" s="100">
        <v>1.4972000000000001</v>
      </c>
      <c r="G116" s="18">
        <f t="shared" ref="G116" si="100">ROUND(E116*F116,0)</f>
        <v>2160310</v>
      </c>
      <c r="H116" s="22" t="s">
        <v>130</v>
      </c>
      <c r="I116" s="47">
        <f t="shared" ref="I116:I118" si="101">L116+P116+S116+V116</f>
        <v>1082009.3</v>
      </c>
      <c r="J116" s="79">
        <v>0.50149999999999995</v>
      </c>
      <c r="K116" s="79">
        <v>1.0028999999999999</v>
      </c>
      <c r="L116" s="18">
        <v>90282.96</v>
      </c>
      <c r="M116" s="38">
        <v>90282.96</v>
      </c>
      <c r="N116" s="79">
        <v>0.50080000000000002</v>
      </c>
      <c r="O116" s="79">
        <v>1.0016</v>
      </c>
      <c r="P116" s="38">
        <f>ROUND(G116*N116/12,2)</f>
        <v>90156.94</v>
      </c>
      <c r="Q116" s="79">
        <v>0.50080000000000002</v>
      </c>
      <c r="R116" s="79">
        <v>1.0016</v>
      </c>
      <c r="S116" s="38">
        <f>ROUND(G116*Q116/12,2)</f>
        <v>90156.94</v>
      </c>
      <c r="T116" s="79">
        <v>0.50080000000000002</v>
      </c>
      <c r="U116" s="79">
        <v>1.0016</v>
      </c>
      <c r="V116" s="18">
        <f t="shared" ref="V116:V118" si="102">ROUND(W116*9,2)</f>
        <v>811412.46</v>
      </c>
      <c r="W116" s="38">
        <f t="shared" ref="W116:W118" si="103">ROUND(G116*T116/12,2)</f>
        <v>90156.94</v>
      </c>
    </row>
    <row r="117" spans="1:23" x14ac:dyDescent="0.25">
      <c r="A117" s="87">
        <v>79</v>
      </c>
      <c r="B117" s="10" t="s">
        <v>75</v>
      </c>
      <c r="C117" s="7">
        <v>34</v>
      </c>
      <c r="D117" s="16" t="s">
        <v>10</v>
      </c>
      <c r="E117" s="26">
        <v>1442900</v>
      </c>
      <c r="F117" s="100">
        <v>1.4972000000000001</v>
      </c>
      <c r="G117" s="18">
        <f>ROUND(E117*F117,0)</f>
        <v>2160310</v>
      </c>
      <c r="H117" s="22" t="s">
        <v>130</v>
      </c>
      <c r="I117" s="47">
        <f t="shared" si="101"/>
        <v>1080857.05</v>
      </c>
      <c r="J117" s="79">
        <v>0.50060000000000004</v>
      </c>
      <c r="K117" s="79">
        <v>1.0011000000000001</v>
      </c>
      <c r="L117" s="18">
        <v>90120.93</v>
      </c>
      <c r="M117" s="38">
        <v>90120.93</v>
      </c>
      <c r="N117" s="79">
        <v>0.50029999999999997</v>
      </c>
      <c r="O117" s="79">
        <v>1.0005999999999999</v>
      </c>
      <c r="P117" s="38">
        <f>ROUND(G117*N117/12,2)</f>
        <v>90066.92</v>
      </c>
      <c r="Q117" s="79">
        <v>0.50029999999999997</v>
      </c>
      <c r="R117" s="79">
        <v>1.0005999999999999</v>
      </c>
      <c r="S117" s="38">
        <f>ROUND(G117*Q117/12,2)</f>
        <v>90066.92</v>
      </c>
      <c r="T117" s="79">
        <v>0.50029999999999997</v>
      </c>
      <c r="U117" s="79">
        <v>1.0005999999999999</v>
      </c>
      <c r="V117" s="18">
        <f t="shared" si="102"/>
        <v>810602.28</v>
      </c>
      <c r="W117" s="38">
        <f t="shared" si="103"/>
        <v>90066.92</v>
      </c>
    </row>
    <row r="118" spans="1:23" x14ac:dyDescent="0.25">
      <c r="A118" s="87">
        <v>80</v>
      </c>
      <c r="B118" s="10" t="s">
        <v>159</v>
      </c>
      <c r="C118" s="7">
        <v>61</v>
      </c>
      <c r="D118" s="16" t="s">
        <v>10</v>
      </c>
      <c r="E118" s="26">
        <v>1442900</v>
      </c>
      <c r="F118" s="100">
        <v>1.4972000000000001</v>
      </c>
      <c r="G118" s="18">
        <f>ROUND(E118*F118,0)</f>
        <v>2160310</v>
      </c>
      <c r="H118" s="22" t="s">
        <v>130</v>
      </c>
      <c r="I118" s="47">
        <f t="shared" si="101"/>
        <v>992122.34</v>
      </c>
      <c r="J118" s="79"/>
      <c r="K118" s="79"/>
      <c r="L118" s="18"/>
      <c r="M118" s="38"/>
      <c r="N118" s="79">
        <v>0.501</v>
      </c>
      <c r="O118" s="79">
        <v>1.002</v>
      </c>
      <c r="P118" s="38">
        <f>ROUND(G118*N118/12,2)</f>
        <v>90192.94</v>
      </c>
      <c r="Q118" s="79">
        <v>0.501</v>
      </c>
      <c r="R118" s="79">
        <v>1.002</v>
      </c>
      <c r="S118" s="38">
        <f>ROUND(G118*Q118/12,2)</f>
        <v>90192.94</v>
      </c>
      <c r="T118" s="79">
        <v>0.501</v>
      </c>
      <c r="U118" s="79">
        <v>1.002</v>
      </c>
      <c r="V118" s="18">
        <f t="shared" si="102"/>
        <v>811736.46</v>
      </c>
      <c r="W118" s="38">
        <f t="shared" si="103"/>
        <v>90192.94</v>
      </c>
    </row>
    <row r="119" spans="1:23" ht="15.75" customHeight="1" x14ac:dyDescent="0.25">
      <c r="A119" s="130" t="s">
        <v>143</v>
      </c>
      <c r="B119" s="131"/>
      <c r="C119" s="131"/>
      <c r="D119" s="132"/>
      <c r="E119" s="35"/>
      <c r="F119" s="100"/>
      <c r="G119" s="18"/>
      <c r="H119" s="22"/>
      <c r="I119" s="47"/>
      <c r="J119" s="79"/>
      <c r="K119" s="79"/>
      <c r="L119" s="18"/>
      <c r="M119" s="38"/>
      <c r="N119" s="79"/>
      <c r="O119" s="79"/>
      <c r="P119" s="38"/>
      <c r="Q119" s="79"/>
      <c r="R119" s="79"/>
      <c r="S119" s="38"/>
      <c r="T119" s="79"/>
      <c r="U119" s="79"/>
      <c r="V119" s="18"/>
      <c r="W119" s="38"/>
    </row>
    <row r="120" spans="1:23" x14ac:dyDescent="0.25">
      <c r="A120" s="87">
        <v>81</v>
      </c>
      <c r="B120" s="10" t="s">
        <v>73</v>
      </c>
      <c r="C120" s="7">
        <v>234</v>
      </c>
      <c r="D120" s="16" t="s">
        <v>10</v>
      </c>
      <c r="E120" s="26">
        <v>1442900</v>
      </c>
      <c r="F120" s="100">
        <v>1.4972000000000001</v>
      </c>
      <c r="G120" s="18">
        <f t="shared" ref="G120:G124" si="104">ROUND(E120*F120,0)</f>
        <v>2160310</v>
      </c>
      <c r="H120" s="22" t="s">
        <v>130</v>
      </c>
      <c r="I120" s="47">
        <f t="shared" ref="I120:I124" si="105">L120+P120+S120+V120</f>
        <v>1760346.65</v>
      </c>
      <c r="J120" s="79">
        <v>0.81659999999999999</v>
      </c>
      <c r="K120" s="79">
        <v>1.0082</v>
      </c>
      <c r="L120" s="18">
        <v>147009.1</v>
      </c>
      <c r="M120" s="38">
        <v>147009.1</v>
      </c>
      <c r="N120" s="79">
        <v>0.81469999999999998</v>
      </c>
      <c r="O120" s="79">
        <v>1.0058</v>
      </c>
      <c r="P120" s="38">
        <f>ROUND(G120*N120/12,2)</f>
        <v>146667.04999999999</v>
      </c>
      <c r="Q120" s="79">
        <v>0.81469999999999998</v>
      </c>
      <c r="R120" s="79">
        <v>1.0058</v>
      </c>
      <c r="S120" s="38">
        <f>ROUND(G120*Q120/12,2)</f>
        <v>146667.04999999999</v>
      </c>
      <c r="T120" s="79">
        <v>0.81469999999999998</v>
      </c>
      <c r="U120" s="79">
        <v>1.0058</v>
      </c>
      <c r="V120" s="18">
        <f t="shared" ref="V120:V124" si="106">ROUND(W120*9,2)</f>
        <v>1320003.45</v>
      </c>
      <c r="W120" s="38">
        <f t="shared" ref="W120:W124" si="107">ROUND(G120*T120/12,2)</f>
        <v>146667.04999999999</v>
      </c>
    </row>
    <row r="121" spans="1:23" x14ac:dyDescent="0.25">
      <c r="A121" s="87">
        <v>82</v>
      </c>
      <c r="B121" s="10" t="s">
        <v>74</v>
      </c>
      <c r="C121" s="7">
        <v>222</v>
      </c>
      <c r="D121" s="16" t="s">
        <v>10</v>
      </c>
      <c r="E121" s="26">
        <v>1442900</v>
      </c>
      <c r="F121" s="100">
        <v>1.4972000000000001</v>
      </c>
      <c r="G121" s="18">
        <f t="shared" si="104"/>
        <v>2160310</v>
      </c>
      <c r="H121" s="22" t="s">
        <v>130</v>
      </c>
      <c r="I121" s="47">
        <f t="shared" si="105"/>
        <v>1755683.91</v>
      </c>
      <c r="J121" s="79">
        <v>0.81379999999999997</v>
      </c>
      <c r="K121" s="79">
        <v>1.0046999999999999</v>
      </c>
      <c r="L121" s="18">
        <v>146505.01999999999</v>
      </c>
      <c r="M121" s="38">
        <v>146505.01999999999</v>
      </c>
      <c r="N121" s="79">
        <v>0.81259999999999999</v>
      </c>
      <c r="O121" s="79">
        <v>1.0032000000000001</v>
      </c>
      <c r="P121" s="38">
        <f>ROUND(G121*N121/12,2)</f>
        <v>146288.99</v>
      </c>
      <c r="Q121" s="79">
        <v>0.81259999999999999</v>
      </c>
      <c r="R121" s="79">
        <v>1.0032000000000001</v>
      </c>
      <c r="S121" s="38">
        <f>ROUND(G121*Q121/12,2)</f>
        <v>146288.99</v>
      </c>
      <c r="T121" s="79">
        <v>0.81259999999999999</v>
      </c>
      <c r="U121" s="79">
        <v>1.0032000000000001</v>
      </c>
      <c r="V121" s="18">
        <f t="shared" si="106"/>
        <v>1316600.9099999999</v>
      </c>
      <c r="W121" s="38">
        <f t="shared" si="107"/>
        <v>146288.99</v>
      </c>
    </row>
    <row r="122" spans="1:23" x14ac:dyDescent="0.25">
      <c r="A122" s="87">
        <v>83</v>
      </c>
      <c r="B122" s="10" t="s">
        <v>76</v>
      </c>
      <c r="C122" s="7">
        <v>164</v>
      </c>
      <c r="D122" s="16" t="s">
        <v>10</v>
      </c>
      <c r="E122" s="26">
        <v>1442900</v>
      </c>
      <c r="F122" s="100">
        <v>1.4972000000000001</v>
      </c>
      <c r="G122" s="18">
        <f t="shared" ref="G122" si="108">ROUND(E122*F122,0)</f>
        <v>2160310</v>
      </c>
      <c r="H122" s="22" t="s">
        <v>130</v>
      </c>
      <c r="I122" s="47">
        <f t="shared" si="105"/>
        <v>1757502.2000000002</v>
      </c>
      <c r="J122" s="79">
        <v>0.81620000000000004</v>
      </c>
      <c r="K122" s="79">
        <v>1.0076000000000001</v>
      </c>
      <c r="L122" s="18">
        <v>146937.09</v>
      </c>
      <c r="M122" s="38">
        <v>146937.09</v>
      </c>
      <c r="N122" s="79">
        <v>0.81330000000000002</v>
      </c>
      <c r="O122" s="79">
        <v>1.0041</v>
      </c>
      <c r="P122" s="38">
        <f>ROUND(G122*N122/12,2)</f>
        <v>146415.01</v>
      </c>
      <c r="Q122" s="79">
        <v>0.81330000000000002</v>
      </c>
      <c r="R122" s="79">
        <v>1.0041</v>
      </c>
      <c r="S122" s="38">
        <f>ROUND(G122*Q122/12,2)</f>
        <v>146415.01</v>
      </c>
      <c r="T122" s="79">
        <v>0.81330000000000002</v>
      </c>
      <c r="U122" s="79">
        <v>1.0041</v>
      </c>
      <c r="V122" s="18">
        <f t="shared" si="106"/>
        <v>1317735.0900000001</v>
      </c>
      <c r="W122" s="38">
        <f t="shared" si="107"/>
        <v>146415.01</v>
      </c>
    </row>
    <row r="123" spans="1:23" x14ac:dyDescent="0.25">
      <c r="A123" s="87">
        <v>84</v>
      </c>
      <c r="B123" s="10" t="s">
        <v>158</v>
      </c>
      <c r="C123" s="7">
        <v>255</v>
      </c>
      <c r="D123" s="16" t="s">
        <v>10</v>
      </c>
      <c r="E123" s="26">
        <v>1442900</v>
      </c>
      <c r="F123" s="100">
        <v>1.4972000000000001</v>
      </c>
      <c r="G123" s="18">
        <f t="shared" ref="G123" si="109">ROUND(E123*F123,0)</f>
        <v>2160310</v>
      </c>
      <c r="H123" s="22" t="s">
        <v>130</v>
      </c>
      <c r="I123" s="47">
        <f t="shared" si="105"/>
        <v>1611393.22</v>
      </c>
      <c r="J123" s="79"/>
      <c r="K123" s="79"/>
      <c r="L123" s="18"/>
      <c r="M123" s="38"/>
      <c r="N123" s="79">
        <v>0.81379999999999997</v>
      </c>
      <c r="O123" s="79">
        <v>1.0046999999999999</v>
      </c>
      <c r="P123" s="38">
        <f>ROUND(G123*N123/12,2)</f>
        <v>146505.01999999999</v>
      </c>
      <c r="Q123" s="79">
        <v>0.81379999999999997</v>
      </c>
      <c r="R123" s="79">
        <v>1.0046999999999999</v>
      </c>
      <c r="S123" s="38">
        <f>ROUND(G123*Q123/12,2)</f>
        <v>146505.01999999999</v>
      </c>
      <c r="T123" s="79">
        <v>0.81369999999999998</v>
      </c>
      <c r="U123" s="79">
        <v>1.0045999999999999</v>
      </c>
      <c r="V123" s="18">
        <f t="shared" si="106"/>
        <v>1318383.18</v>
      </c>
      <c r="W123" s="38">
        <f t="shared" si="107"/>
        <v>146487.01999999999</v>
      </c>
    </row>
    <row r="124" spans="1:23" x14ac:dyDescent="0.25">
      <c r="A124" s="87">
        <v>85</v>
      </c>
      <c r="B124" s="10" t="s">
        <v>72</v>
      </c>
      <c r="C124" s="7">
        <v>159</v>
      </c>
      <c r="D124" s="16" t="s">
        <v>10</v>
      </c>
      <c r="E124" s="26">
        <v>1442900</v>
      </c>
      <c r="F124" s="100">
        <v>1.4972000000000001</v>
      </c>
      <c r="G124" s="18">
        <f t="shared" si="104"/>
        <v>2160310</v>
      </c>
      <c r="H124" s="22" t="s">
        <v>130</v>
      </c>
      <c r="I124" s="47">
        <f t="shared" si="105"/>
        <v>1702234.26</v>
      </c>
      <c r="J124" s="79">
        <v>0.50039999999999996</v>
      </c>
      <c r="K124" s="79">
        <v>1.0006999999999999</v>
      </c>
      <c r="L124" s="18">
        <v>90084.93</v>
      </c>
      <c r="M124" s="38">
        <v>90084.93</v>
      </c>
      <c r="N124" s="79">
        <v>0.81410000000000005</v>
      </c>
      <c r="O124" s="79">
        <v>1.0049999999999999</v>
      </c>
      <c r="P124" s="38">
        <f>ROUND(G124*N124/12,2)</f>
        <v>146559.03</v>
      </c>
      <c r="Q124" s="79">
        <v>0.81410000000000005</v>
      </c>
      <c r="R124" s="79">
        <v>1.0049999999999999</v>
      </c>
      <c r="S124" s="38">
        <f>ROUND(G124*Q124/12,2)</f>
        <v>146559.03</v>
      </c>
      <c r="T124" s="79">
        <v>0.81410000000000005</v>
      </c>
      <c r="U124" s="79">
        <v>1.0049999999999999</v>
      </c>
      <c r="V124" s="18">
        <f t="shared" si="106"/>
        <v>1319031.27</v>
      </c>
      <c r="W124" s="38">
        <f t="shared" si="107"/>
        <v>146559.03</v>
      </c>
    </row>
    <row r="125" spans="1:23" ht="15.75" customHeight="1" x14ac:dyDescent="0.25">
      <c r="A125" s="125" t="s">
        <v>113</v>
      </c>
      <c r="B125" s="126"/>
      <c r="C125" s="16">
        <f>SUM(C127:C134)</f>
        <v>4029</v>
      </c>
      <c r="D125" s="25"/>
      <c r="E125" s="33"/>
      <c r="F125" s="101"/>
      <c r="G125" s="28">
        <f>SUM(G126:G134)</f>
        <v>17282480</v>
      </c>
      <c r="H125" s="22"/>
      <c r="I125" s="48">
        <f>SUM(I126:I134)</f>
        <v>13327438.390000002</v>
      </c>
      <c r="J125" s="80"/>
      <c r="K125" s="80"/>
      <c r="L125" s="28">
        <f>SUM(L126:L134)</f>
        <v>1129878.1400000001</v>
      </c>
      <c r="M125" s="45">
        <f>SUM(M126:M134)</f>
        <v>1129878.1400000001</v>
      </c>
      <c r="N125" s="80"/>
      <c r="O125" s="80"/>
      <c r="P125" s="45">
        <f>SUM(P126:P134)</f>
        <v>1121272.8999999999</v>
      </c>
      <c r="Q125" s="80"/>
      <c r="R125" s="80"/>
      <c r="S125" s="45">
        <f>SUM(S126:S134)</f>
        <v>1107320.8899999999</v>
      </c>
      <c r="T125" s="80"/>
      <c r="U125" s="80"/>
      <c r="V125" s="28">
        <f>SUM(V126:V134)</f>
        <v>9968966.4600000009</v>
      </c>
      <c r="W125" s="45">
        <f>SUM(W126:W134)</f>
        <v>1107662.94</v>
      </c>
    </row>
    <row r="126" spans="1:23" ht="15.75" customHeight="1" x14ac:dyDescent="0.25">
      <c r="A126" s="130" t="s">
        <v>143</v>
      </c>
      <c r="B126" s="131"/>
      <c r="C126" s="131"/>
      <c r="D126" s="132"/>
      <c r="E126" s="32"/>
      <c r="F126" s="100"/>
      <c r="G126" s="18"/>
      <c r="H126" s="22"/>
      <c r="I126" s="47"/>
      <c r="J126" s="79"/>
      <c r="K126" s="79"/>
      <c r="L126" s="18"/>
      <c r="M126" s="38"/>
      <c r="N126" s="79"/>
      <c r="O126" s="79"/>
      <c r="P126" s="38"/>
      <c r="Q126" s="79"/>
      <c r="R126" s="79"/>
      <c r="S126" s="38"/>
      <c r="T126" s="79"/>
      <c r="U126" s="79"/>
      <c r="V126" s="18"/>
      <c r="W126" s="38"/>
    </row>
    <row r="127" spans="1:23" x14ac:dyDescent="0.25">
      <c r="A127" s="87">
        <v>86</v>
      </c>
      <c r="B127" s="10" t="s">
        <v>83</v>
      </c>
      <c r="C127" s="7">
        <v>101</v>
      </c>
      <c r="D127" s="16" t="s">
        <v>10</v>
      </c>
      <c r="E127" s="26">
        <v>1442900</v>
      </c>
      <c r="F127" s="100">
        <v>1.4972000000000001</v>
      </c>
      <c r="G127" s="18">
        <f>ROUND(E127*F127,0)</f>
        <v>2160310</v>
      </c>
      <c r="H127" s="22" t="s">
        <v>130</v>
      </c>
      <c r="I127" s="47">
        <f t="shared" ref="I127:I134" si="110">L127+P127+S127+V127</f>
        <v>936134.34000000008</v>
      </c>
      <c r="J127" s="79">
        <v>0.5</v>
      </c>
      <c r="K127" s="79">
        <v>1</v>
      </c>
      <c r="L127" s="18">
        <v>90012.92</v>
      </c>
      <c r="M127" s="38">
        <v>90012.92</v>
      </c>
      <c r="N127" s="79">
        <v>0.5</v>
      </c>
      <c r="O127" s="79">
        <v>1</v>
      </c>
      <c r="P127" s="38">
        <f t="shared" ref="P127:P134" si="111">ROUND(G127*N127/12,2)</f>
        <v>90012.92</v>
      </c>
      <c r="Q127" s="79">
        <v>0.42</v>
      </c>
      <c r="R127" s="79">
        <v>1</v>
      </c>
      <c r="S127" s="38">
        <f t="shared" ref="S127:S134" si="112">ROUND(G127*Q127/12,2)</f>
        <v>75610.850000000006</v>
      </c>
      <c r="T127" s="79">
        <v>0.42</v>
      </c>
      <c r="U127" s="79">
        <v>1</v>
      </c>
      <c r="V127" s="18">
        <f t="shared" ref="V127:V134" si="113">ROUND(W127*9,2)</f>
        <v>680497.65</v>
      </c>
      <c r="W127" s="38">
        <f t="shared" ref="W127:W134" si="114">ROUND(G127*T127/12,2)</f>
        <v>75610.850000000006</v>
      </c>
    </row>
    <row r="128" spans="1:23" x14ac:dyDescent="0.25">
      <c r="A128" s="87">
        <v>87</v>
      </c>
      <c r="B128" s="10" t="s">
        <v>78</v>
      </c>
      <c r="C128" s="7">
        <v>698</v>
      </c>
      <c r="D128" s="16" t="s">
        <v>10</v>
      </c>
      <c r="E128" s="26">
        <v>1442900</v>
      </c>
      <c r="F128" s="100">
        <v>1.4972000000000001</v>
      </c>
      <c r="G128" s="18">
        <f t="shared" ref="G128:G132" si="115">ROUND(E128*F128,0)</f>
        <v>2160310</v>
      </c>
      <c r="H128" s="22" t="s">
        <v>130</v>
      </c>
      <c r="I128" s="47">
        <f t="shared" si="110"/>
        <v>1775666.76</v>
      </c>
      <c r="J128" s="79">
        <v>0.82769999999999999</v>
      </c>
      <c r="K128" s="79">
        <v>1.0218</v>
      </c>
      <c r="L128" s="18">
        <v>149007.38</v>
      </c>
      <c r="M128" s="38">
        <v>149007.38</v>
      </c>
      <c r="N128" s="79">
        <v>0.8196</v>
      </c>
      <c r="O128" s="79">
        <v>1.0118</v>
      </c>
      <c r="P128" s="38">
        <f t="shared" si="111"/>
        <v>147549.17000000001</v>
      </c>
      <c r="Q128" s="79">
        <v>0.82169999999999999</v>
      </c>
      <c r="R128" s="79">
        <v>1.0144</v>
      </c>
      <c r="S128" s="38">
        <f t="shared" si="112"/>
        <v>147927.23000000001</v>
      </c>
      <c r="T128" s="79">
        <v>0.8216</v>
      </c>
      <c r="U128" s="79">
        <v>1.0143</v>
      </c>
      <c r="V128" s="18">
        <f t="shared" si="113"/>
        <v>1331182.98</v>
      </c>
      <c r="W128" s="38">
        <f t="shared" si="114"/>
        <v>147909.22</v>
      </c>
    </row>
    <row r="129" spans="1:23" x14ac:dyDescent="0.25">
      <c r="A129" s="87">
        <v>88</v>
      </c>
      <c r="B129" s="10" t="s">
        <v>79</v>
      </c>
      <c r="C129" s="7">
        <v>441</v>
      </c>
      <c r="D129" s="16" t="s">
        <v>10</v>
      </c>
      <c r="E129" s="26">
        <v>1442900</v>
      </c>
      <c r="F129" s="100">
        <v>1.4972000000000001</v>
      </c>
      <c r="G129" s="18">
        <f t="shared" si="115"/>
        <v>2160310</v>
      </c>
      <c r="H129" s="22" t="s">
        <v>130</v>
      </c>
      <c r="I129" s="47">
        <f t="shared" si="110"/>
        <v>1763352.9899999998</v>
      </c>
      <c r="J129" s="79">
        <v>0.82099999999999995</v>
      </c>
      <c r="K129" s="79">
        <v>1.0136000000000001</v>
      </c>
      <c r="L129" s="18">
        <v>147801.21</v>
      </c>
      <c r="M129" s="38">
        <v>147801.21</v>
      </c>
      <c r="N129" s="79">
        <v>0.81599999999999995</v>
      </c>
      <c r="O129" s="79">
        <v>1.0074000000000001</v>
      </c>
      <c r="P129" s="38">
        <f t="shared" si="111"/>
        <v>146901.07999999999</v>
      </c>
      <c r="Q129" s="79">
        <v>0.81579999999999997</v>
      </c>
      <c r="R129" s="79">
        <v>1.0072000000000001</v>
      </c>
      <c r="S129" s="38">
        <f t="shared" si="112"/>
        <v>146865.07</v>
      </c>
      <c r="T129" s="79">
        <v>0.81579999999999997</v>
      </c>
      <c r="U129" s="79">
        <v>1.0072000000000001</v>
      </c>
      <c r="V129" s="18">
        <f t="shared" si="113"/>
        <v>1321785.6299999999</v>
      </c>
      <c r="W129" s="38">
        <f t="shared" si="114"/>
        <v>146865.07</v>
      </c>
    </row>
    <row r="130" spans="1:23" x14ac:dyDescent="0.25">
      <c r="A130" s="87">
        <v>89</v>
      </c>
      <c r="B130" s="10" t="s">
        <v>81</v>
      </c>
      <c r="C130" s="7">
        <v>502</v>
      </c>
      <c r="D130" s="16" t="s">
        <v>10</v>
      </c>
      <c r="E130" s="26">
        <v>1442900</v>
      </c>
      <c r="F130" s="100">
        <v>1.4972000000000001</v>
      </c>
      <c r="G130" s="18">
        <f t="shared" si="115"/>
        <v>2160310</v>
      </c>
      <c r="H130" s="22" t="s">
        <v>130</v>
      </c>
      <c r="I130" s="47">
        <f t="shared" si="110"/>
        <v>1765441.33</v>
      </c>
      <c r="J130" s="79">
        <v>0.82169999999999999</v>
      </c>
      <c r="K130" s="79">
        <v>1.0145</v>
      </c>
      <c r="L130" s="18">
        <v>147927.23000000001</v>
      </c>
      <c r="M130" s="38">
        <v>147927.23000000001</v>
      </c>
      <c r="N130" s="79">
        <v>0.81689999999999996</v>
      </c>
      <c r="O130" s="79">
        <v>1.0085</v>
      </c>
      <c r="P130" s="38">
        <f t="shared" si="111"/>
        <v>147063.1</v>
      </c>
      <c r="Q130" s="79">
        <v>0.81679999999999997</v>
      </c>
      <c r="R130" s="79">
        <v>1.0084</v>
      </c>
      <c r="S130" s="38">
        <f t="shared" si="112"/>
        <v>147045.1</v>
      </c>
      <c r="T130" s="79">
        <v>0.81679999999999997</v>
      </c>
      <c r="U130" s="79">
        <v>1.0084</v>
      </c>
      <c r="V130" s="18">
        <f t="shared" si="113"/>
        <v>1323405.8999999999</v>
      </c>
      <c r="W130" s="38">
        <f t="shared" si="114"/>
        <v>147045.1</v>
      </c>
    </row>
    <row r="131" spans="1:23" x14ac:dyDescent="0.25">
      <c r="A131" s="87">
        <v>90</v>
      </c>
      <c r="B131" s="10" t="s">
        <v>82</v>
      </c>
      <c r="C131" s="7">
        <v>197</v>
      </c>
      <c r="D131" s="16" t="s">
        <v>10</v>
      </c>
      <c r="E131" s="26">
        <v>1442900</v>
      </c>
      <c r="F131" s="100">
        <v>1.4972000000000001</v>
      </c>
      <c r="G131" s="18">
        <f t="shared" si="115"/>
        <v>2160310</v>
      </c>
      <c r="H131" s="22" t="s">
        <v>130</v>
      </c>
      <c r="I131" s="47">
        <f t="shared" si="110"/>
        <v>1754945.81</v>
      </c>
      <c r="J131" s="79">
        <v>0.81399999999999995</v>
      </c>
      <c r="K131" s="79">
        <v>1.0048999999999999</v>
      </c>
      <c r="L131" s="18">
        <v>146541.03</v>
      </c>
      <c r="M131" s="38">
        <v>146541.03</v>
      </c>
      <c r="N131" s="79">
        <v>0.81220000000000003</v>
      </c>
      <c r="O131" s="79">
        <v>1.0026999999999999</v>
      </c>
      <c r="P131" s="38">
        <f t="shared" si="111"/>
        <v>146216.98000000001</v>
      </c>
      <c r="Q131" s="79">
        <v>0.81230000000000002</v>
      </c>
      <c r="R131" s="79">
        <v>1.0027999999999999</v>
      </c>
      <c r="S131" s="38">
        <f t="shared" si="112"/>
        <v>146234.98000000001</v>
      </c>
      <c r="T131" s="79">
        <v>0.81220000000000003</v>
      </c>
      <c r="U131" s="79">
        <v>1.0026999999999999</v>
      </c>
      <c r="V131" s="18">
        <f t="shared" si="113"/>
        <v>1315952.82</v>
      </c>
      <c r="W131" s="38">
        <f t="shared" si="114"/>
        <v>146216.98000000001</v>
      </c>
    </row>
    <row r="132" spans="1:23" x14ac:dyDescent="0.25">
      <c r="A132" s="87">
        <v>91</v>
      </c>
      <c r="B132" s="10" t="s">
        <v>84</v>
      </c>
      <c r="C132" s="7">
        <v>451</v>
      </c>
      <c r="D132" s="16" t="s">
        <v>10</v>
      </c>
      <c r="E132" s="26">
        <v>1442900</v>
      </c>
      <c r="F132" s="100">
        <v>1.4972000000000001</v>
      </c>
      <c r="G132" s="18">
        <f t="shared" si="115"/>
        <v>2160310</v>
      </c>
      <c r="H132" s="22" t="s">
        <v>130</v>
      </c>
      <c r="I132" s="47">
        <f t="shared" si="110"/>
        <v>1764163.21</v>
      </c>
      <c r="J132" s="79">
        <v>0.82130000000000003</v>
      </c>
      <c r="K132" s="79">
        <v>1.014</v>
      </c>
      <c r="L132" s="18">
        <v>147855.22</v>
      </c>
      <c r="M132" s="38">
        <v>147855.22</v>
      </c>
      <c r="N132" s="79">
        <v>0.81620000000000004</v>
      </c>
      <c r="O132" s="79">
        <v>1.0076000000000001</v>
      </c>
      <c r="P132" s="38">
        <f t="shared" si="111"/>
        <v>146937.09</v>
      </c>
      <c r="Q132" s="79">
        <v>0.81620000000000004</v>
      </c>
      <c r="R132" s="79">
        <v>1.0076000000000001</v>
      </c>
      <c r="S132" s="38">
        <f t="shared" si="112"/>
        <v>146937.09</v>
      </c>
      <c r="T132" s="79">
        <v>0.81620000000000004</v>
      </c>
      <c r="U132" s="79">
        <v>1.0076000000000001</v>
      </c>
      <c r="V132" s="18">
        <f t="shared" si="113"/>
        <v>1322433.81</v>
      </c>
      <c r="W132" s="38">
        <f t="shared" si="114"/>
        <v>146937.09</v>
      </c>
    </row>
    <row r="133" spans="1:23" x14ac:dyDescent="0.25">
      <c r="A133" s="87">
        <v>92</v>
      </c>
      <c r="B133" s="10" t="s">
        <v>80</v>
      </c>
      <c r="C133" s="7">
        <v>804</v>
      </c>
      <c r="D133" s="16" t="s">
        <v>10</v>
      </c>
      <c r="E133" s="26">
        <v>1442900</v>
      </c>
      <c r="F133" s="100">
        <v>1.4972000000000001</v>
      </c>
      <c r="G133" s="18">
        <f>ROUND(E133*F133,0)</f>
        <v>2160310</v>
      </c>
      <c r="H133" s="22" t="s">
        <v>130</v>
      </c>
      <c r="I133" s="47">
        <f t="shared" si="110"/>
        <v>1782273.73</v>
      </c>
      <c r="J133" s="79">
        <v>0.8347</v>
      </c>
      <c r="K133" s="79">
        <v>1.0305</v>
      </c>
      <c r="L133" s="18">
        <v>150267.56</v>
      </c>
      <c r="M133" s="38">
        <v>150267.56</v>
      </c>
      <c r="N133" s="79">
        <v>0.82340000000000002</v>
      </c>
      <c r="O133" s="79">
        <v>1.0165</v>
      </c>
      <c r="P133" s="38">
        <f t="shared" si="111"/>
        <v>148233.26999999999</v>
      </c>
      <c r="Q133" s="79">
        <v>0.82420000000000004</v>
      </c>
      <c r="R133" s="79">
        <v>1.0175000000000001</v>
      </c>
      <c r="S133" s="38">
        <f t="shared" si="112"/>
        <v>148377.29</v>
      </c>
      <c r="T133" s="79">
        <v>0.82420000000000004</v>
      </c>
      <c r="U133" s="79">
        <v>1.0175000000000001</v>
      </c>
      <c r="V133" s="18">
        <f t="shared" si="113"/>
        <v>1335395.6100000001</v>
      </c>
      <c r="W133" s="38">
        <f t="shared" si="114"/>
        <v>148377.29</v>
      </c>
    </row>
    <row r="134" spans="1:23" x14ac:dyDescent="0.25">
      <c r="A134" s="87">
        <v>93</v>
      </c>
      <c r="B134" s="10" t="s">
        <v>85</v>
      </c>
      <c r="C134" s="7">
        <v>835</v>
      </c>
      <c r="D134" s="16" t="s">
        <v>10</v>
      </c>
      <c r="E134" s="26">
        <v>1442900</v>
      </c>
      <c r="F134" s="100">
        <v>1.4972000000000001</v>
      </c>
      <c r="G134" s="18">
        <f>ROUND(E134*F134,0)</f>
        <v>2160310</v>
      </c>
      <c r="H134" s="22" t="s">
        <v>130</v>
      </c>
      <c r="I134" s="47">
        <f t="shared" si="110"/>
        <v>1785460.2200000002</v>
      </c>
      <c r="J134" s="79">
        <v>0.83579999999999999</v>
      </c>
      <c r="K134" s="79">
        <v>1.0319</v>
      </c>
      <c r="L134" s="18">
        <v>150465.59</v>
      </c>
      <c r="M134" s="38">
        <v>150465.59</v>
      </c>
      <c r="N134" s="79">
        <v>0.82410000000000005</v>
      </c>
      <c r="O134" s="79">
        <v>1.0174000000000001</v>
      </c>
      <c r="P134" s="38">
        <f t="shared" si="111"/>
        <v>148359.29</v>
      </c>
      <c r="Q134" s="79">
        <v>0.82389999999999997</v>
      </c>
      <c r="R134" s="79">
        <v>1.0170999999999999</v>
      </c>
      <c r="S134" s="38">
        <f t="shared" si="112"/>
        <v>148323.28</v>
      </c>
      <c r="T134" s="79">
        <v>0.82599999999999996</v>
      </c>
      <c r="U134" s="79">
        <v>1.0197000000000001</v>
      </c>
      <c r="V134" s="18">
        <f t="shared" si="113"/>
        <v>1338312.06</v>
      </c>
      <c r="W134" s="38">
        <f t="shared" si="114"/>
        <v>148701.34</v>
      </c>
    </row>
    <row r="135" spans="1:23" ht="15.75" customHeight="1" x14ac:dyDescent="0.25">
      <c r="A135" s="125" t="s">
        <v>114</v>
      </c>
      <c r="B135" s="126"/>
      <c r="C135" s="16">
        <f>SUM(C137:C144)</f>
        <v>889</v>
      </c>
      <c r="D135" s="25"/>
      <c r="E135" s="33"/>
      <c r="F135" s="101"/>
      <c r="G135" s="28">
        <f>SUM(G137:G144)</f>
        <v>15122170</v>
      </c>
      <c r="H135" s="22"/>
      <c r="I135" s="48">
        <f>SUM(I137:I144)</f>
        <v>8306535.9600000009</v>
      </c>
      <c r="J135" s="80"/>
      <c r="K135" s="80"/>
      <c r="L135" s="28">
        <f t="shared" ref="L135:M135" si="116">SUM(L137:L144)</f>
        <v>476690.41</v>
      </c>
      <c r="M135" s="45">
        <f t="shared" si="116"/>
        <v>476690.41</v>
      </c>
      <c r="N135" s="80"/>
      <c r="O135" s="80"/>
      <c r="P135" s="45">
        <f>SUM(P137:P144)</f>
        <v>564434.99</v>
      </c>
      <c r="Q135" s="80"/>
      <c r="R135" s="80"/>
      <c r="S135" s="45">
        <f>SUM(S137:S144)</f>
        <v>564453</v>
      </c>
      <c r="T135" s="80"/>
      <c r="U135" s="80"/>
      <c r="V135" s="28">
        <f>SUM(V137:V144)</f>
        <v>6700957.5600000005</v>
      </c>
      <c r="W135" s="45">
        <f>SUM(W137:W144)</f>
        <v>744550.84</v>
      </c>
    </row>
    <row r="136" spans="1:23" ht="15.75" customHeight="1" x14ac:dyDescent="0.25">
      <c r="A136" s="130" t="s">
        <v>3</v>
      </c>
      <c r="B136" s="131"/>
      <c r="C136" s="131"/>
      <c r="D136" s="132"/>
      <c r="E136" s="10"/>
      <c r="F136" s="100"/>
      <c r="G136" s="18"/>
      <c r="H136" s="22"/>
      <c r="I136" s="47"/>
      <c r="J136" s="79"/>
      <c r="K136" s="79"/>
      <c r="L136" s="18"/>
      <c r="M136" s="38"/>
      <c r="N136" s="79"/>
      <c r="O136" s="79"/>
      <c r="P136" s="38"/>
      <c r="Q136" s="79"/>
      <c r="R136" s="79"/>
      <c r="S136" s="38"/>
      <c r="T136" s="79"/>
      <c r="U136" s="79"/>
      <c r="V136" s="18"/>
      <c r="W136" s="38"/>
    </row>
    <row r="137" spans="1:23" x14ac:dyDescent="0.25">
      <c r="A137" s="87">
        <v>94</v>
      </c>
      <c r="B137" s="10" t="s">
        <v>88</v>
      </c>
      <c r="C137" s="14">
        <v>41</v>
      </c>
      <c r="D137" s="16" t="s">
        <v>10</v>
      </c>
      <c r="E137" s="26">
        <v>1442900</v>
      </c>
      <c r="F137" s="100">
        <v>1.4972000000000001</v>
      </c>
      <c r="G137" s="18">
        <f t="shared" ref="G137" si="117">ROUND(E137*F137,0)</f>
        <v>2160310</v>
      </c>
      <c r="H137" s="22" t="s">
        <v>130</v>
      </c>
      <c r="I137" s="47">
        <f t="shared" ref="I137:I141" si="118">L137+P137+S137+V137</f>
        <v>1080155.04</v>
      </c>
      <c r="J137" s="79">
        <v>0.5</v>
      </c>
      <c r="K137" s="79">
        <v>1</v>
      </c>
      <c r="L137" s="18">
        <v>90012.92</v>
      </c>
      <c r="M137" s="38">
        <v>90012.92</v>
      </c>
      <c r="N137" s="79">
        <v>0.5</v>
      </c>
      <c r="O137" s="79">
        <v>1</v>
      </c>
      <c r="P137" s="38">
        <f>ROUND(G137*N137/12,2)</f>
        <v>90012.92</v>
      </c>
      <c r="Q137" s="79">
        <v>0.5</v>
      </c>
      <c r="R137" s="79">
        <v>1</v>
      </c>
      <c r="S137" s="38">
        <f>ROUND(G137*Q137/12,2)</f>
        <v>90012.92</v>
      </c>
      <c r="T137" s="79">
        <v>0.5</v>
      </c>
      <c r="U137" s="79">
        <v>1</v>
      </c>
      <c r="V137" s="18">
        <f t="shared" ref="V137:V141" si="119">ROUND(W137*9,2)</f>
        <v>810116.28</v>
      </c>
      <c r="W137" s="38">
        <f t="shared" ref="W137:W140" si="120">ROUND(G137*T137/12,2)</f>
        <v>90012.92</v>
      </c>
    </row>
    <row r="138" spans="1:23" x14ac:dyDescent="0.25">
      <c r="A138" s="93">
        <v>95</v>
      </c>
      <c r="B138" s="10" t="s">
        <v>173</v>
      </c>
      <c r="C138" s="14">
        <v>1</v>
      </c>
      <c r="D138" s="16" t="s">
        <v>10</v>
      </c>
      <c r="E138" s="26">
        <v>1442900</v>
      </c>
      <c r="F138" s="100">
        <v>1.4972000000000001</v>
      </c>
      <c r="G138" s="18">
        <f t="shared" ref="G138" si="121">ROUND(E138*F138,0)</f>
        <v>2160310</v>
      </c>
      <c r="H138" s="22" t="s">
        <v>130</v>
      </c>
      <c r="I138" s="47">
        <f t="shared" si="118"/>
        <v>810116.28</v>
      </c>
      <c r="J138" s="79"/>
      <c r="K138" s="79"/>
      <c r="L138" s="18"/>
      <c r="M138" s="38"/>
      <c r="N138" s="79"/>
      <c r="O138" s="79"/>
      <c r="P138" s="38"/>
      <c r="Q138" s="79"/>
      <c r="R138" s="79"/>
      <c r="S138" s="38"/>
      <c r="T138" s="79">
        <v>0.5</v>
      </c>
      <c r="U138" s="79">
        <v>1</v>
      </c>
      <c r="V138" s="18">
        <f t="shared" si="119"/>
        <v>810116.28</v>
      </c>
      <c r="W138" s="38">
        <f t="shared" si="120"/>
        <v>90012.92</v>
      </c>
    </row>
    <row r="139" spans="1:23" x14ac:dyDescent="0.25">
      <c r="A139" s="93">
        <v>96</v>
      </c>
      <c r="B139" s="10" t="s">
        <v>86</v>
      </c>
      <c r="C139" s="14">
        <v>60</v>
      </c>
      <c r="D139" s="16" t="s">
        <v>10</v>
      </c>
      <c r="E139" s="26">
        <v>1442900</v>
      </c>
      <c r="F139" s="100">
        <v>1.4972000000000001</v>
      </c>
      <c r="G139" s="18">
        <f t="shared" ref="G139" si="122">ROUND(E139*F139,0)</f>
        <v>2160310</v>
      </c>
      <c r="H139" s="22" t="s">
        <v>130</v>
      </c>
      <c r="I139" s="47">
        <f t="shared" si="118"/>
        <v>1080857.05</v>
      </c>
      <c r="J139" s="79">
        <v>0.50060000000000004</v>
      </c>
      <c r="K139" s="79">
        <v>1.0011000000000001</v>
      </c>
      <c r="L139" s="18">
        <v>90120.93</v>
      </c>
      <c r="M139" s="38">
        <v>90120.93</v>
      </c>
      <c r="N139" s="79">
        <v>0.50029999999999997</v>
      </c>
      <c r="O139" s="79">
        <v>1.0005999999999999</v>
      </c>
      <c r="P139" s="38">
        <f>ROUND(G139*N139/12,2)</f>
        <v>90066.92</v>
      </c>
      <c r="Q139" s="79">
        <v>0.50029999999999997</v>
      </c>
      <c r="R139" s="79">
        <v>1.0005999999999999</v>
      </c>
      <c r="S139" s="38">
        <f>ROUND(G139*Q139/12,2)</f>
        <v>90066.92</v>
      </c>
      <c r="T139" s="79">
        <v>0.50029999999999997</v>
      </c>
      <c r="U139" s="79">
        <v>1.0005999999999999</v>
      </c>
      <c r="V139" s="18">
        <f t="shared" si="119"/>
        <v>810602.28</v>
      </c>
      <c r="W139" s="38">
        <f t="shared" si="120"/>
        <v>90066.92</v>
      </c>
    </row>
    <row r="140" spans="1:23" x14ac:dyDescent="0.25">
      <c r="A140" s="93">
        <v>97</v>
      </c>
      <c r="B140" s="10" t="s">
        <v>160</v>
      </c>
      <c r="C140" s="14">
        <v>44</v>
      </c>
      <c r="D140" s="16" t="s">
        <v>10</v>
      </c>
      <c r="E140" s="26">
        <v>1442900</v>
      </c>
      <c r="F140" s="100">
        <v>1.4972000000000001</v>
      </c>
      <c r="G140" s="18">
        <f t="shared" ref="G140" si="123">ROUND(E140*F140,0)</f>
        <v>2160310</v>
      </c>
      <c r="H140" s="22" t="s">
        <v>130</v>
      </c>
      <c r="I140" s="47">
        <f t="shared" si="118"/>
        <v>990358.12</v>
      </c>
      <c r="J140" s="79"/>
      <c r="K140" s="79"/>
      <c r="L140" s="18"/>
      <c r="M140" s="38"/>
      <c r="N140" s="79">
        <v>0.50019999999999998</v>
      </c>
      <c r="O140" s="79">
        <v>1.0004</v>
      </c>
      <c r="P140" s="38">
        <f>ROUND(G140*N140/12,2)</f>
        <v>90048.92</v>
      </c>
      <c r="Q140" s="79">
        <v>0.50009999999999999</v>
      </c>
      <c r="R140" s="79">
        <v>1.0002</v>
      </c>
      <c r="S140" s="38">
        <f>ROUND(G140*Q140/12,2)</f>
        <v>90030.92</v>
      </c>
      <c r="T140" s="79">
        <v>0.50009999999999999</v>
      </c>
      <c r="U140" s="79">
        <v>1.0002</v>
      </c>
      <c r="V140" s="18">
        <f t="shared" si="119"/>
        <v>810278.28</v>
      </c>
      <c r="W140" s="38">
        <f t="shared" si="120"/>
        <v>90030.92</v>
      </c>
    </row>
    <row r="141" spans="1:23" x14ac:dyDescent="0.25">
      <c r="A141" s="93">
        <v>98</v>
      </c>
      <c r="B141" s="10" t="s">
        <v>174</v>
      </c>
      <c r="C141" s="14">
        <v>2</v>
      </c>
      <c r="D141" s="16" t="s">
        <v>10</v>
      </c>
      <c r="E141" s="26">
        <v>1442900</v>
      </c>
      <c r="F141" s="100">
        <v>1.4972000000000001</v>
      </c>
      <c r="G141" s="18">
        <f t="shared" ref="G141" si="124">ROUND(E141*F141,0)</f>
        <v>2160310</v>
      </c>
      <c r="H141" s="22" t="s">
        <v>130</v>
      </c>
      <c r="I141" s="47">
        <f t="shared" si="118"/>
        <v>810116.28</v>
      </c>
      <c r="J141" s="79"/>
      <c r="K141" s="79"/>
      <c r="L141" s="18"/>
      <c r="M141" s="38"/>
      <c r="N141" s="79"/>
      <c r="O141" s="79"/>
      <c r="P141" s="38"/>
      <c r="Q141" s="79"/>
      <c r="R141" s="79"/>
      <c r="S141" s="38"/>
      <c r="T141" s="79">
        <v>0.5</v>
      </c>
      <c r="U141" s="79">
        <v>1</v>
      </c>
      <c r="V141" s="18">
        <f t="shared" si="119"/>
        <v>810116.28</v>
      </c>
      <c r="W141" s="38">
        <f t="shared" ref="W141" si="125">ROUND(G141*T141/12,2)</f>
        <v>90012.92</v>
      </c>
    </row>
    <row r="142" spans="1:23" ht="15.75" customHeight="1" x14ac:dyDescent="0.25">
      <c r="A142" s="130" t="s">
        <v>143</v>
      </c>
      <c r="B142" s="131"/>
      <c r="C142" s="131"/>
      <c r="D142" s="131"/>
      <c r="E142" s="83"/>
      <c r="F142" s="104"/>
      <c r="G142" s="18"/>
      <c r="H142" s="22"/>
      <c r="I142" s="47"/>
      <c r="J142" s="79"/>
      <c r="K142" s="79"/>
      <c r="L142" s="18"/>
      <c r="M142" s="38"/>
      <c r="N142" s="79"/>
      <c r="O142" s="79"/>
      <c r="P142" s="38"/>
      <c r="Q142" s="79"/>
      <c r="R142" s="79"/>
      <c r="S142" s="38"/>
      <c r="T142" s="79"/>
      <c r="U142" s="79"/>
      <c r="V142" s="18"/>
      <c r="W142" s="38"/>
    </row>
    <row r="143" spans="1:23" x14ac:dyDescent="0.25">
      <c r="A143" s="87">
        <v>99</v>
      </c>
      <c r="B143" s="10" t="s">
        <v>87</v>
      </c>
      <c r="C143" s="14">
        <v>168</v>
      </c>
      <c r="D143" s="16" t="s">
        <v>10</v>
      </c>
      <c r="E143" s="26">
        <v>1442900</v>
      </c>
      <c r="F143" s="100">
        <v>1.4972000000000001</v>
      </c>
      <c r="G143" s="18">
        <f t="shared" ref="G143" si="126">ROUND(E143*F143,0)</f>
        <v>2160310</v>
      </c>
      <c r="H143" s="22" t="s">
        <v>130</v>
      </c>
      <c r="I143" s="47">
        <f t="shared" ref="I143:I144" si="127">L143+P143+S143+V143</f>
        <v>1753505.5899999999</v>
      </c>
      <c r="J143" s="79">
        <v>0.81320000000000003</v>
      </c>
      <c r="K143" s="79">
        <v>1.004</v>
      </c>
      <c r="L143" s="18">
        <v>146397.01</v>
      </c>
      <c r="M143" s="38">
        <v>146397.01</v>
      </c>
      <c r="N143" s="79">
        <v>0.81179999999999997</v>
      </c>
      <c r="O143" s="79">
        <v>1.0022</v>
      </c>
      <c r="P143" s="38">
        <f>ROUND(G143*N143/12,2)</f>
        <v>146144.97</v>
      </c>
      <c r="Q143" s="79">
        <v>0.81179999999999997</v>
      </c>
      <c r="R143" s="79">
        <v>1.0022</v>
      </c>
      <c r="S143" s="38">
        <f>ROUND(G143*Q143/12,2)</f>
        <v>146144.97</v>
      </c>
      <c r="T143" s="79">
        <v>0.8115</v>
      </c>
      <c r="U143" s="79">
        <v>1.0018</v>
      </c>
      <c r="V143" s="18">
        <f t="shared" ref="V143:V144" si="128">ROUND(W143*9,2)</f>
        <v>1314818.6399999999</v>
      </c>
      <c r="W143" s="38">
        <f t="shared" ref="W143:W144" si="129">ROUND(G143*T143/12,2)</f>
        <v>146090.96</v>
      </c>
    </row>
    <row r="144" spans="1:23" x14ac:dyDescent="0.25">
      <c r="A144" s="87">
        <v>100</v>
      </c>
      <c r="B144" s="10" t="s">
        <v>89</v>
      </c>
      <c r="C144" s="7">
        <v>573</v>
      </c>
      <c r="D144" s="16" t="s">
        <v>10</v>
      </c>
      <c r="E144" s="26">
        <v>1442900</v>
      </c>
      <c r="F144" s="100">
        <v>1.4972000000000001</v>
      </c>
      <c r="G144" s="18">
        <f>ROUND(E144*F144,0)</f>
        <v>2160310</v>
      </c>
      <c r="H144" s="22" t="s">
        <v>130</v>
      </c>
      <c r="I144" s="47">
        <f t="shared" si="127"/>
        <v>1781427.6</v>
      </c>
      <c r="J144" s="79">
        <v>0.83409999999999995</v>
      </c>
      <c r="K144" s="79">
        <v>1.0297000000000001</v>
      </c>
      <c r="L144" s="18">
        <v>150159.54999999999</v>
      </c>
      <c r="M144" s="38">
        <v>150159.54999999999</v>
      </c>
      <c r="N144" s="79">
        <v>0.82299999999999995</v>
      </c>
      <c r="O144" s="79">
        <v>1.016</v>
      </c>
      <c r="P144" s="38">
        <f>ROUND(G144*N144/12,2)</f>
        <v>148161.26</v>
      </c>
      <c r="Q144" s="79">
        <v>0.82320000000000004</v>
      </c>
      <c r="R144" s="79">
        <v>1.0163</v>
      </c>
      <c r="S144" s="38">
        <f>ROUND(G144*Q144/12,2)</f>
        <v>148197.26999999999</v>
      </c>
      <c r="T144" s="79">
        <v>0.82389999999999997</v>
      </c>
      <c r="U144" s="79">
        <v>1.0170999999999999</v>
      </c>
      <c r="V144" s="18">
        <f t="shared" si="128"/>
        <v>1334909.52</v>
      </c>
      <c r="W144" s="38">
        <f t="shared" si="129"/>
        <v>148323.28</v>
      </c>
    </row>
    <row r="145" spans="1:23" ht="15.75" customHeight="1" x14ac:dyDescent="0.25">
      <c r="A145" s="125" t="s">
        <v>115</v>
      </c>
      <c r="B145" s="126"/>
      <c r="C145" s="16">
        <f>SUM(C147:C154)</f>
        <v>1054</v>
      </c>
      <c r="D145" s="25"/>
      <c r="E145" s="33"/>
      <c r="F145" s="101"/>
      <c r="G145" s="28">
        <f>SUM(G147:G154)</f>
        <v>19123909</v>
      </c>
      <c r="H145" s="22"/>
      <c r="I145" s="48">
        <f>SUM(I147:I154)</f>
        <v>12751913.629999999</v>
      </c>
      <c r="J145" s="80"/>
      <c r="K145" s="80"/>
      <c r="L145" s="28">
        <f t="shared" ref="L145:M145" si="130">SUM(L147:L154)</f>
        <v>1063721.9099999999</v>
      </c>
      <c r="M145" s="45">
        <f t="shared" si="130"/>
        <v>1063721.9099999999</v>
      </c>
      <c r="N145" s="80"/>
      <c r="O145" s="80"/>
      <c r="P145" s="45">
        <f>SUM(P147:P154)</f>
        <v>1062469.75</v>
      </c>
      <c r="Q145" s="80"/>
      <c r="R145" s="80"/>
      <c r="S145" s="45">
        <f>SUM(S147:S154)</f>
        <v>1062469.75</v>
      </c>
      <c r="T145" s="80"/>
      <c r="U145" s="80"/>
      <c r="V145" s="28">
        <f>SUM(V147:V154)</f>
        <v>9563252.2199999988</v>
      </c>
      <c r="W145" s="45">
        <f>SUM(W147:W154)</f>
        <v>1062583.58</v>
      </c>
    </row>
    <row r="146" spans="1:23" ht="15.75" customHeight="1" x14ac:dyDescent="0.25">
      <c r="A146" s="130" t="s">
        <v>3</v>
      </c>
      <c r="B146" s="131"/>
      <c r="C146" s="131"/>
      <c r="D146" s="132"/>
      <c r="E146" s="10"/>
      <c r="F146" s="100"/>
      <c r="G146" s="18"/>
      <c r="H146" s="22"/>
      <c r="I146" s="47"/>
      <c r="J146" s="79"/>
      <c r="K146" s="79"/>
      <c r="L146" s="18"/>
      <c r="M146" s="38"/>
      <c r="N146" s="79"/>
      <c r="O146" s="79"/>
      <c r="P146" s="38"/>
      <c r="Q146" s="79"/>
      <c r="R146" s="79"/>
      <c r="S146" s="38"/>
      <c r="T146" s="79"/>
      <c r="U146" s="79"/>
      <c r="V146" s="18"/>
      <c r="W146" s="38"/>
    </row>
    <row r="147" spans="1:23" x14ac:dyDescent="0.25">
      <c r="A147" s="87">
        <v>101</v>
      </c>
      <c r="B147" s="10" t="s">
        <v>123</v>
      </c>
      <c r="C147" s="7">
        <v>65</v>
      </c>
      <c r="D147" s="16" t="s">
        <v>10</v>
      </c>
      <c r="E147" s="26">
        <v>1442900</v>
      </c>
      <c r="F147" s="100">
        <v>1.8934</v>
      </c>
      <c r="G147" s="18">
        <f>ROUND(E147*F147,0)</f>
        <v>2731987</v>
      </c>
      <c r="H147" s="22" t="s">
        <v>130</v>
      </c>
      <c r="I147" s="47">
        <f t="shared" ref="I147:I148" si="131">L147+P147+S147+V147</f>
        <v>1367017.95</v>
      </c>
      <c r="J147" s="79">
        <v>0.5</v>
      </c>
      <c r="K147" s="79">
        <v>1</v>
      </c>
      <c r="L147" s="18">
        <v>113832.79</v>
      </c>
      <c r="M147" s="38">
        <v>113832.79</v>
      </c>
      <c r="N147" s="79">
        <v>0.5</v>
      </c>
      <c r="O147" s="79">
        <v>1</v>
      </c>
      <c r="P147" s="38">
        <f>ROUND(G147*N147/12,2)</f>
        <v>113832.79</v>
      </c>
      <c r="Q147" s="79">
        <v>0.5</v>
      </c>
      <c r="R147" s="79">
        <v>1</v>
      </c>
      <c r="S147" s="38">
        <f>ROUND(G147*Q147/12,2)</f>
        <v>113832.79</v>
      </c>
      <c r="T147" s="79">
        <v>0.50049999999999994</v>
      </c>
      <c r="U147" s="79">
        <v>1.0008999999999999</v>
      </c>
      <c r="V147" s="18">
        <f t="shared" ref="V147:V148" si="132">ROUND(W147*9,2)</f>
        <v>1025519.58</v>
      </c>
      <c r="W147" s="38">
        <f t="shared" ref="W147:W148" si="133">ROUND(G147*T147/12,2)</f>
        <v>113946.62</v>
      </c>
    </row>
    <row r="148" spans="1:23" x14ac:dyDescent="0.25">
      <c r="A148" s="87">
        <v>102</v>
      </c>
      <c r="B148" s="10" t="s">
        <v>125</v>
      </c>
      <c r="C148" s="7">
        <v>84</v>
      </c>
      <c r="D148" s="16" t="s">
        <v>10</v>
      </c>
      <c r="E148" s="26">
        <v>1442900</v>
      </c>
      <c r="F148" s="100">
        <v>1.8934</v>
      </c>
      <c r="G148" s="18">
        <f>ROUND(E148*F148,0)</f>
        <v>2731987</v>
      </c>
      <c r="H148" s="22" t="s">
        <v>130</v>
      </c>
      <c r="I148" s="47">
        <f t="shared" si="131"/>
        <v>1368042.52</v>
      </c>
      <c r="J148" s="79">
        <v>0.50129999999999997</v>
      </c>
      <c r="K148" s="79">
        <v>1.0025999999999999</v>
      </c>
      <c r="L148" s="18">
        <v>114128.76</v>
      </c>
      <c r="M148" s="38">
        <v>114128.76</v>
      </c>
      <c r="N148" s="79">
        <v>0.50070000000000003</v>
      </c>
      <c r="O148" s="79">
        <v>1.0014000000000001</v>
      </c>
      <c r="P148" s="38">
        <f>ROUND(G148*N148/12,2)</f>
        <v>113992.16</v>
      </c>
      <c r="Q148" s="79">
        <v>0.50070000000000003</v>
      </c>
      <c r="R148" s="79">
        <v>1.0014000000000001</v>
      </c>
      <c r="S148" s="38">
        <f>ROUND(G148*Q148/12,2)</f>
        <v>113992.16</v>
      </c>
      <c r="T148" s="79">
        <v>0.50070000000000003</v>
      </c>
      <c r="U148" s="79">
        <v>1.0014000000000001</v>
      </c>
      <c r="V148" s="18">
        <f t="shared" si="132"/>
        <v>1025929.44</v>
      </c>
      <c r="W148" s="38">
        <f t="shared" si="133"/>
        <v>113992.16</v>
      </c>
    </row>
    <row r="149" spans="1:23" ht="15.75" customHeight="1" x14ac:dyDescent="0.25">
      <c r="A149" s="130" t="s">
        <v>143</v>
      </c>
      <c r="B149" s="131"/>
      <c r="C149" s="131"/>
      <c r="D149" s="132"/>
      <c r="E149" s="32"/>
      <c r="F149" s="100"/>
      <c r="G149" s="18"/>
      <c r="H149" s="22"/>
      <c r="I149" s="47"/>
      <c r="J149" s="79"/>
      <c r="K149" s="79"/>
      <c r="L149" s="18"/>
      <c r="M149" s="38"/>
      <c r="N149" s="79"/>
      <c r="O149" s="79"/>
      <c r="P149" s="38"/>
      <c r="Q149" s="79"/>
      <c r="R149" s="79"/>
      <c r="S149" s="38"/>
      <c r="T149" s="79"/>
      <c r="U149" s="79"/>
      <c r="V149" s="18"/>
      <c r="W149" s="38"/>
    </row>
    <row r="150" spans="1:23" x14ac:dyDescent="0.25">
      <c r="A150" s="87">
        <v>103</v>
      </c>
      <c r="B150" s="10" t="s">
        <v>120</v>
      </c>
      <c r="C150" s="7">
        <v>205</v>
      </c>
      <c r="D150" s="16" t="s">
        <v>10</v>
      </c>
      <c r="E150" s="26">
        <v>1442900</v>
      </c>
      <c r="F150" s="100">
        <v>1.8934</v>
      </c>
      <c r="G150" s="18">
        <f t="shared" ref="G150:G154" si="134">ROUND(E150*F150,0)</f>
        <v>2731987</v>
      </c>
      <c r="H150" s="22" t="s">
        <v>130</v>
      </c>
      <c r="I150" s="47">
        <f t="shared" ref="I150:I154" si="135">L150+P150+S150+V150</f>
        <v>1147434.6000000001</v>
      </c>
      <c r="J150" s="79">
        <v>0.42</v>
      </c>
      <c r="K150" s="79">
        <v>1</v>
      </c>
      <c r="L150" s="18">
        <v>95619.55</v>
      </c>
      <c r="M150" s="38">
        <v>95619.55</v>
      </c>
      <c r="N150" s="79">
        <v>0.42</v>
      </c>
      <c r="O150" s="79">
        <v>1</v>
      </c>
      <c r="P150" s="38">
        <f>ROUND(G150*N150/12,2)</f>
        <v>95619.55</v>
      </c>
      <c r="Q150" s="79">
        <v>0.42</v>
      </c>
      <c r="R150" s="79">
        <v>1</v>
      </c>
      <c r="S150" s="38">
        <f>ROUND(G150*Q150/12,2)</f>
        <v>95619.55</v>
      </c>
      <c r="T150" s="79">
        <v>0.42</v>
      </c>
      <c r="U150" s="79">
        <v>1</v>
      </c>
      <c r="V150" s="18">
        <f t="shared" ref="V150:V154" si="136">ROUND(W150*9,2)</f>
        <v>860575.95</v>
      </c>
      <c r="W150" s="38">
        <f t="shared" ref="W150:W154" si="137">ROUND(G150*T150/12,2)</f>
        <v>95619.55</v>
      </c>
    </row>
    <row r="151" spans="1:23" x14ac:dyDescent="0.25">
      <c r="A151" s="87">
        <v>104</v>
      </c>
      <c r="B151" s="10" t="s">
        <v>121</v>
      </c>
      <c r="C151" s="7">
        <v>156</v>
      </c>
      <c r="D151" s="16" t="s">
        <v>10</v>
      </c>
      <c r="E151" s="26">
        <v>1442900</v>
      </c>
      <c r="F151" s="100">
        <v>1.8934</v>
      </c>
      <c r="G151" s="18">
        <f t="shared" si="134"/>
        <v>2731987</v>
      </c>
      <c r="H151" s="22" t="s">
        <v>130</v>
      </c>
      <c r="I151" s="47">
        <f t="shared" si="135"/>
        <v>2218441.7800000003</v>
      </c>
      <c r="J151" s="79">
        <v>0.81340000000000001</v>
      </c>
      <c r="K151" s="79">
        <v>1.0042</v>
      </c>
      <c r="L151" s="18">
        <v>185183.19</v>
      </c>
      <c r="M151" s="38">
        <v>185183.19</v>
      </c>
      <c r="N151" s="79">
        <v>0.81189999999999996</v>
      </c>
      <c r="O151" s="79">
        <v>1.0023</v>
      </c>
      <c r="P151" s="38">
        <f>ROUND(G151*N151/12,2)</f>
        <v>184841.69</v>
      </c>
      <c r="Q151" s="79">
        <v>0.81189999999999996</v>
      </c>
      <c r="R151" s="79">
        <v>1.0023</v>
      </c>
      <c r="S151" s="38">
        <f>ROUND(G151*Q151/12,2)</f>
        <v>184841.69</v>
      </c>
      <c r="T151" s="79">
        <v>0.81189999999999996</v>
      </c>
      <c r="U151" s="79">
        <v>1.0023</v>
      </c>
      <c r="V151" s="18">
        <f t="shared" si="136"/>
        <v>1663575.21</v>
      </c>
      <c r="W151" s="38">
        <f t="shared" si="137"/>
        <v>184841.69</v>
      </c>
    </row>
    <row r="152" spans="1:23" x14ac:dyDescent="0.25">
      <c r="A152" s="87">
        <v>105</v>
      </c>
      <c r="B152" s="10" t="s">
        <v>122</v>
      </c>
      <c r="C152" s="7">
        <v>114</v>
      </c>
      <c r="D152" s="16" t="s">
        <v>10</v>
      </c>
      <c r="E152" s="26">
        <v>1442900</v>
      </c>
      <c r="F152" s="100">
        <v>1.8934</v>
      </c>
      <c r="G152" s="18">
        <f t="shared" si="134"/>
        <v>2731987</v>
      </c>
      <c r="H152" s="22" t="s">
        <v>130</v>
      </c>
      <c r="I152" s="47">
        <f t="shared" si="135"/>
        <v>2217007.4</v>
      </c>
      <c r="J152" s="79">
        <v>0.81259999999999999</v>
      </c>
      <c r="K152" s="79">
        <v>1.0032000000000001</v>
      </c>
      <c r="L152" s="18">
        <v>185001.05</v>
      </c>
      <c r="M152" s="38">
        <v>185001.05</v>
      </c>
      <c r="N152" s="79">
        <v>0.81140000000000001</v>
      </c>
      <c r="O152" s="79">
        <v>1.0017</v>
      </c>
      <c r="P152" s="38">
        <f>ROUND(G152*N152/12,2)</f>
        <v>184727.85</v>
      </c>
      <c r="Q152" s="79">
        <v>0.81140000000000001</v>
      </c>
      <c r="R152" s="79">
        <v>1.0017</v>
      </c>
      <c r="S152" s="38">
        <f>ROUND(G152*Q152/12,2)</f>
        <v>184727.85</v>
      </c>
      <c r="T152" s="79">
        <v>0.81140000000000001</v>
      </c>
      <c r="U152" s="79">
        <v>1.0017</v>
      </c>
      <c r="V152" s="18">
        <f t="shared" si="136"/>
        <v>1662550.65</v>
      </c>
      <c r="W152" s="38">
        <f t="shared" si="137"/>
        <v>184727.85</v>
      </c>
    </row>
    <row r="153" spans="1:23" x14ac:dyDescent="0.25">
      <c r="A153" s="87">
        <v>106</v>
      </c>
      <c r="B153" s="10" t="s">
        <v>124</v>
      </c>
      <c r="C153" s="7">
        <v>132</v>
      </c>
      <c r="D153" s="16" t="s">
        <v>10</v>
      </c>
      <c r="E153" s="26">
        <v>1442900</v>
      </c>
      <c r="F153" s="100">
        <v>1.8934</v>
      </c>
      <c r="G153" s="18">
        <f t="shared" si="134"/>
        <v>2731987</v>
      </c>
      <c r="H153" s="22" t="s">
        <v>130</v>
      </c>
      <c r="I153" s="47">
        <f t="shared" si="135"/>
        <v>2214366.58</v>
      </c>
      <c r="J153" s="79">
        <v>0.81089999999999995</v>
      </c>
      <c r="K153" s="79">
        <v>1.0011000000000001</v>
      </c>
      <c r="L153" s="18">
        <v>184614.02</v>
      </c>
      <c r="M153" s="38">
        <v>184614.02</v>
      </c>
      <c r="N153" s="79">
        <v>0.8105</v>
      </c>
      <c r="O153" s="79">
        <v>1.0005999999999999</v>
      </c>
      <c r="P153" s="38">
        <f>ROUND(G153*N153/12,2)</f>
        <v>184522.96</v>
      </c>
      <c r="Q153" s="79">
        <v>0.8105</v>
      </c>
      <c r="R153" s="79">
        <v>1.0005999999999999</v>
      </c>
      <c r="S153" s="38">
        <f>ROUND(G153*Q153/12,2)</f>
        <v>184522.96</v>
      </c>
      <c r="T153" s="79">
        <v>0.8105</v>
      </c>
      <c r="U153" s="79">
        <v>1.0005999999999999</v>
      </c>
      <c r="V153" s="18">
        <f t="shared" si="136"/>
        <v>1660706.64</v>
      </c>
      <c r="W153" s="38">
        <f t="shared" si="137"/>
        <v>184522.96</v>
      </c>
    </row>
    <row r="154" spans="1:23" x14ac:dyDescent="0.25">
      <c r="A154" s="87">
        <v>107</v>
      </c>
      <c r="B154" s="10" t="s">
        <v>126</v>
      </c>
      <c r="C154" s="7">
        <v>298</v>
      </c>
      <c r="D154" s="16" t="s">
        <v>10</v>
      </c>
      <c r="E154" s="26">
        <v>1442900</v>
      </c>
      <c r="F154" s="100">
        <v>1.8934</v>
      </c>
      <c r="G154" s="18">
        <f t="shared" si="134"/>
        <v>2731987</v>
      </c>
      <c r="H154" s="22" t="s">
        <v>130</v>
      </c>
      <c r="I154" s="47">
        <f t="shared" si="135"/>
        <v>2219602.7999999998</v>
      </c>
      <c r="J154" s="79">
        <v>0.81410000000000005</v>
      </c>
      <c r="K154" s="79">
        <v>1.0051000000000001</v>
      </c>
      <c r="L154" s="18">
        <v>185342.55</v>
      </c>
      <c r="M154" s="38">
        <v>185342.55</v>
      </c>
      <c r="N154" s="79">
        <v>0.81230000000000002</v>
      </c>
      <c r="O154" s="79">
        <v>1.0027999999999999</v>
      </c>
      <c r="P154" s="38">
        <f>ROUND(G154*N154/12,2)</f>
        <v>184932.75</v>
      </c>
      <c r="Q154" s="79">
        <v>0.81230000000000002</v>
      </c>
      <c r="R154" s="79">
        <v>1.0027999999999999</v>
      </c>
      <c r="S154" s="38">
        <f>ROUND(G154*Q154/12,2)</f>
        <v>184932.75</v>
      </c>
      <c r="T154" s="79">
        <v>0.81230000000000002</v>
      </c>
      <c r="U154" s="79">
        <v>1.0027999999999999</v>
      </c>
      <c r="V154" s="18">
        <f t="shared" si="136"/>
        <v>1664394.75</v>
      </c>
      <c r="W154" s="38">
        <f t="shared" si="137"/>
        <v>184932.75</v>
      </c>
    </row>
    <row r="155" spans="1:23" ht="31.5" customHeight="1" x14ac:dyDescent="0.25">
      <c r="A155" s="125" t="s">
        <v>116</v>
      </c>
      <c r="B155" s="126"/>
      <c r="C155" s="16">
        <f>SUM(C157:C162)</f>
        <v>1659</v>
      </c>
      <c r="D155" s="25"/>
      <c r="E155" s="36"/>
      <c r="F155" s="101"/>
      <c r="G155" s="28">
        <f>SUM(G157:G162)</f>
        <v>10801550</v>
      </c>
      <c r="H155" s="22"/>
      <c r="I155" s="48">
        <f>SUM(I157:I162)</f>
        <v>8216018.9500000002</v>
      </c>
      <c r="J155" s="80"/>
      <c r="K155" s="80"/>
      <c r="L155" s="28">
        <f>SUM(L157:L162)</f>
        <v>584129.81999999995</v>
      </c>
      <c r="M155" s="45">
        <f>SUM(M157:M162)</f>
        <v>584129.81999999995</v>
      </c>
      <c r="N155" s="80"/>
      <c r="O155" s="80"/>
      <c r="P155" s="45">
        <f>SUM(P157:P162)</f>
        <v>581429.44000000006</v>
      </c>
      <c r="Q155" s="80"/>
      <c r="R155" s="80"/>
      <c r="S155" s="45">
        <f>SUM(S157:S162)</f>
        <v>654753.96000000008</v>
      </c>
      <c r="T155" s="80"/>
      <c r="U155" s="80"/>
      <c r="V155" s="28">
        <f>SUM(V157:V162)</f>
        <v>6395705.7299999995</v>
      </c>
      <c r="W155" s="45">
        <f>SUM(W157:W162)</f>
        <v>710633.97</v>
      </c>
    </row>
    <row r="156" spans="1:23" ht="18.75" customHeight="1" x14ac:dyDescent="0.25">
      <c r="A156" s="130" t="s">
        <v>3</v>
      </c>
      <c r="B156" s="131"/>
      <c r="C156" s="131"/>
      <c r="D156" s="132"/>
      <c r="E156" s="36"/>
      <c r="F156" s="101"/>
      <c r="G156" s="28"/>
      <c r="H156" s="22"/>
      <c r="I156" s="48"/>
      <c r="J156" s="80"/>
      <c r="K156" s="80"/>
      <c r="L156" s="28"/>
      <c r="M156" s="45"/>
      <c r="N156" s="80"/>
      <c r="O156" s="80"/>
      <c r="P156" s="45"/>
      <c r="Q156" s="80"/>
      <c r="R156" s="80"/>
      <c r="S156" s="45"/>
      <c r="T156" s="80"/>
      <c r="U156" s="80"/>
      <c r="V156" s="28"/>
      <c r="W156" s="45"/>
    </row>
    <row r="157" spans="1:23" x14ac:dyDescent="0.25">
      <c r="A157" s="87">
        <v>108</v>
      </c>
      <c r="B157" s="11" t="s">
        <v>141</v>
      </c>
      <c r="C157" s="7">
        <v>92</v>
      </c>
      <c r="D157" s="3" t="s">
        <v>10</v>
      </c>
      <c r="E157" s="27">
        <v>1442900</v>
      </c>
      <c r="F157" s="100">
        <v>1.4972000000000001</v>
      </c>
      <c r="G157" s="18">
        <f>ROUND(E157*F157,0)</f>
        <v>2160310</v>
      </c>
      <c r="H157" s="22" t="s">
        <v>130</v>
      </c>
      <c r="I157" s="47">
        <f t="shared" ref="I157" si="138">L157+P157+S157+V157</f>
        <v>1081253.1599999999</v>
      </c>
      <c r="J157" s="79">
        <v>0.50070000000000003</v>
      </c>
      <c r="K157" s="79">
        <v>1.0014000000000001</v>
      </c>
      <c r="L157" s="18">
        <v>90138.93</v>
      </c>
      <c r="M157" s="38">
        <v>90138.93</v>
      </c>
      <c r="N157" s="79">
        <v>0.50039999999999996</v>
      </c>
      <c r="O157" s="79">
        <v>1.0007999999999999</v>
      </c>
      <c r="P157" s="38">
        <f>ROUND(G157*N157/12,2)</f>
        <v>90084.93</v>
      </c>
      <c r="Q157" s="79">
        <v>0.50049999999999994</v>
      </c>
      <c r="R157" s="79">
        <v>1.0009999999999999</v>
      </c>
      <c r="S157" s="38">
        <f>ROUND(G157*Q157/12,2)</f>
        <v>90102.93</v>
      </c>
      <c r="T157" s="79">
        <v>0.50049999999999994</v>
      </c>
      <c r="U157" s="79">
        <v>1.0009999999999999</v>
      </c>
      <c r="V157" s="18">
        <f t="shared" ref="V157" si="139">ROUND(W157*9,2)</f>
        <v>810926.37</v>
      </c>
      <c r="W157" s="38">
        <f t="shared" ref="W157" si="140">ROUND(G157*T157/12,2)</f>
        <v>90102.93</v>
      </c>
    </row>
    <row r="158" spans="1:23" ht="15.75" customHeight="1" x14ac:dyDescent="0.25">
      <c r="A158" s="130" t="s">
        <v>143</v>
      </c>
      <c r="B158" s="131"/>
      <c r="C158" s="131"/>
      <c r="D158" s="132"/>
      <c r="E158" s="36"/>
      <c r="F158" s="101"/>
      <c r="G158" s="18"/>
      <c r="H158" s="22"/>
      <c r="I158" s="48"/>
      <c r="J158" s="80"/>
      <c r="K158" s="80"/>
      <c r="L158" s="28"/>
      <c r="M158" s="45"/>
      <c r="N158" s="80"/>
      <c r="O158" s="80"/>
      <c r="P158" s="45"/>
      <c r="Q158" s="80"/>
      <c r="R158" s="80"/>
      <c r="S158" s="45"/>
      <c r="T158" s="80"/>
      <c r="U158" s="80"/>
      <c r="V158" s="28"/>
      <c r="W158" s="45"/>
    </row>
    <row r="159" spans="1:23" x14ac:dyDescent="0.25">
      <c r="A159" s="91">
        <v>109</v>
      </c>
      <c r="B159" s="10" t="s">
        <v>31</v>
      </c>
      <c r="C159" s="7">
        <v>162</v>
      </c>
      <c r="D159" s="17" t="s">
        <v>10</v>
      </c>
      <c r="E159" s="26">
        <v>1442900</v>
      </c>
      <c r="F159" s="100">
        <v>1.4972000000000001</v>
      </c>
      <c r="G159" s="18">
        <f>ROUND(E159*F159,0)</f>
        <v>2160310</v>
      </c>
      <c r="H159" s="22" t="s">
        <v>130</v>
      </c>
      <c r="I159" s="47">
        <f t="shared" ref="I159:I162" si="141">L159+P159+S159+V159</f>
        <v>1586441.62</v>
      </c>
      <c r="J159" s="79">
        <v>0.50219999999999998</v>
      </c>
      <c r="K159" s="79">
        <v>1.0043</v>
      </c>
      <c r="L159" s="18">
        <v>90408.97</v>
      </c>
      <c r="M159" s="38">
        <v>90408.97</v>
      </c>
      <c r="N159" s="79">
        <v>0.50149999999999995</v>
      </c>
      <c r="O159" s="79">
        <v>1.0028999999999999</v>
      </c>
      <c r="P159" s="38">
        <f>ROUND(G159*N159/12,2)</f>
        <v>90282.96</v>
      </c>
      <c r="Q159" s="79">
        <v>0.50149999999999995</v>
      </c>
      <c r="R159" s="79">
        <v>1.0028999999999999</v>
      </c>
      <c r="S159" s="38">
        <f>ROUND(G159*Q159/12,2)</f>
        <v>90282.96</v>
      </c>
      <c r="T159" s="79">
        <v>0.81189999999999996</v>
      </c>
      <c r="U159" s="79">
        <v>1.0023</v>
      </c>
      <c r="V159" s="18">
        <f>ROUND(W159*9,2)</f>
        <v>1315466.73</v>
      </c>
      <c r="W159" s="38">
        <f>ROUND(G159*T159/12,2)</f>
        <v>146162.97</v>
      </c>
    </row>
    <row r="160" spans="1:23" x14ac:dyDescent="0.25">
      <c r="A160" s="87">
        <v>110</v>
      </c>
      <c r="B160" s="11" t="s">
        <v>33</v>
      </c>
      <c r="C160" s="7">
        <v>211</v>
      </c>
      <c r="D160" s="3" t="s">
        <v>10</v>
      </c>
      <c r="E160" s="27">
        <v>1442900</v>
      </c>
      <c r="F160" s="100">
        <v>1.4972000000000001</v>
      </c>
      <c r="G160" s="18">
        <f>ROUND(E160*F160,0)</f>
        <v>2160310</v>
      </c>
      <c r="H160" s="23" t="s">
        <v>130</v>
      </c>
      <c r="I160" s="49">
        <f t="shared" si="141"/>
        <v>1804146.8699999999</v>
      </c>
      <c r="J160" s="81">
        <v>0.50090000000000001</v>
      </c>
      <c r="K160" s="81">
        <v>1.0018</v>
      </c>
      <c r="L160" s="19">
        <v>90174.94</v>
      </c>
      <c r="M160" s="39">
        <v>90174.94</v>
      </c>
      <c r="N160" s="81">
        <v>0.50060000000000004</v>
      </c>
      <c r="O160" s="81">
        <v>1.0012000000000001</v>
      </c>
      <c r="P160" s="39">
        <f>ROUND(G160*N160/12,2)</f>
        <v>90120.93</v>
      </c>
      <c r="Q160" s="81">
        <v>0.90210000000000001</v>
      </c>
      <c r="R160" s="81">
        <v>1.0023</v>
      </c>
      <c r="S160" s="39">
        <f>ROUND(G160*Q160/12,2)</f>
        <v>162401.29999999999</v>
      </c>
      <c r="T160" s="81">
        <v>0.90200000000000002</v>
      </c>
      <c r="U160" s="81">
        <v>1.0022</v>
      </c>
      <c r="V160" s="19">
        <f t="shared" ref="V160:V162" si="142">ROUND(W160*9,2)</f>
        <v>1461449.7</v>
      </c>
      <c r="W160" s="39">
        <f t="shared" ref="W160:W162" si="143">ROUND(G160*T160/12,2)</f>
        <v>162383.29999999999</v>
      </c>
    </row>
    <row r="161" spans="1:23" x14ac:dyDescent="0.25">
      <c r="A161" s="87">
        <v>111</v>
      </c>
      <c r="B161" s="11" t="s">
        <v>34</v>
      </c>
      <c r="C161" s="7">
        <v>400</v>
      </c>
      <c r="D161" s="3" t="s">
        <v>10</v>
      </c>
      <c r="E161" s="27">
        <v>1442900</v>
      </c>
      <c r="F161" s="100">
        <v>1.4972000000000001</v>
      </c>
      <c r="G161" s="18">
        <f t="shared" ref="G161" si="144">ROUND(E161*F161,0)</f>
        <v>2160310</v>
      </c>
      <c r="H161" s="22" t="s">
        <v>130</v>
      </c>
      <c r="I161" s="47">
        <f t="shared" si="141"/>
        <v>1762200.92</v>
      </c>
      <c r="J161" s="79">
        <v>0.81159999999999999</v>
      </c>
      <c r="K161" s="79">
        <v>1.002</v>
      </c>
      <c r="L161" s="18">
        <v>146108.97</v>
      </c>
      <c r="M161" s="38">
        <v>146108.97</v>
      </c>
      <c r="N161" s="79">
        <v>0.81089999999999995</v>
      </c>
      <c r="O161" s="79">
        <v>1.0011000000000001</v>
      </c>
      <c r="P161" s="38">
        <f>ROUND(G161*N161/12,2)</f>
        <v>145982.95000000001</v>
      </c>
      <c r="Q161" s="79">
        <v>0.81669999999999998</v>
      </c>
      <c r="R161" s="79">
        <v>1.0083</v>
      </c>
      <c r="S161" s="38">
        <f>ROUND(G161*Q161/12,2)</f>
        <v>147027.1</v>
      </c>
      <c r="T161" s="79">
        <v>0.81659999999999999</v>
      </c>
      <c r="U161" s="79">
        <v>1.0081</v>
      </c>
      <c r="V161" s="18">
        <f t="shared" si="142"/>
        <v>1323081.8999999999</v>
      </c>
      <c r="W161" s="38">
        <f t="shared" si="143"/>
        <v>147009.1</v>
      </c>
    </row>
    <row r="162" spans="1:23" ht="18.75" customHeight="1" x14ac:dyDescent="0.25">
      <c r="A162" s="87">
        <v>112</v>
      </c>
      <c r="B162" s="11" t="s">
        <v>32</v>
      </c>
      <c r="C162" s="7">
        <v>794</v>
      </c>
      <c r="D162" s="3" t="s">
        <v>10</v>
      </c>
      <c r="E162" s="27">
        <v>1442900</v>
      </c>
      <c r="F162" s="105">
        <v>1.4972000000000001</v>
      </c>
      <c r="G162" s="18">
        <f>ROUND(E162*F162,0)</f>
        <v>2160310</v>
      </c>
      <c r="H162" s="23" t="s">
        <v>130</v>
      </c>
      <c r="I162" s="49">
        <f t="shared" si="141"/>
        <v>1981976.3800000001</v>
      </c>
      <c r="J162" s="81">
        <v>0.92930000000000001</v>
      </c>
      <c r="K162" s="81">
        <v>1.0325</v>
      </c>
      <c r="L162" s="19">
        <v>167298.01</v>
      </c>
      <c r="M162" s="39">
        <v>167298.01</v>
      </c>
      <c r="N162" s="81">
        <v>0.9163</v>
      </c>
      <c r="O162" s="81">
        <v>1.0181</v>
      </c>
      <c r="P162" s="39">
        <f>ROUND(G162*N162/12,2)</f>
        <v>164957.67000000001</v>
      </c>
      <c r="Q162" s="81">
        <v>0.91620000000000001</v>
      </c>
      <c r="R162" s="81">
        <v>1.018</v>
      </c>
      <c r="S162" s="39">
        <f>ROUND(G162*Q162/12,2)</f>
        <v>164939.67000000001</v>
      </c>
      <c r="T162" s="81">
        <v>0.91639999999999999</v>
      </c>
      <c r="U162" s="81">
        <v>1.0182</v>
      </c>
      <c r="V162" s="19">
        <f t="shared" si="142"/>
        <v>1484781.03</v>
      </c>
      <c r="W162" s="39">
        <f t="shared" si="143"/>
        <v>164975.67000000001</v>
      </c>
    </row>
    <row r="163" spans="1:23" ht="23.25" customHeight="1" x14ac:dyDescent="0.25">
      <c r="A163" s="125" t="s">
        <v>117</v>
      </c>
      <c r="B163" s="126"/>
      <c r="C163" s="16">
        <f>SUM(C165:C170)</f>
        <v>2308</v>
      </c>
      <c r="D163" s="25"/>
      <c r="E163" s="33"/>
      <c r="F163" s="101"/>
      <c r="G163" s="28">
        <f t="shared" ref="G163" si="145">SUM(G165:G170)</f>
        <v>12961860</v>
      </c>
      <c r="H163" s="22"/>
      <c r="I163" s="48">
        <f t="shared" ref="I163" si="146">SUM(I165:I170)</f>
        <v>9720962.9900000002</v>
      </c>
      <c r="J163" s="80"/>
      <c r="K163" s="80"/>
      <c r="L163" s="28">
        <f t="shared" ref="L163:M163" si="147">SUM(L165:L170)</f>
        <v>813770.77</v>
      </c>
      <c r="M163" s="45">
        <f t="shared" si="147"/>
        <v>813770.77</v>
      </c>
      <c r="N163" s="80"/>
      <c r="O163" s="80"/>
      <c r="P163" s="45">
        <f t="shared" ref="P163" si="148">SUM(P165:P170)</f>
        <v>809792.21</v>
      </c>
      <c r="Q163" s="80"/>
      <c r="R163" s="80"/>
      <c r="S163" s="45">
        <f t="shared" ref="S163" si="149">SUM(S165:S170)</f>
        <v>809756.21</v>
      </c>
      <c r="T163" s="80"/>
      <c r="U163" s="80"/>
      <c r="V163" s="28">
        <f t="shared" ref="V163:W163" si="150">SUM(V165:V170)</f>
        <v>7287643.7999999998</v>
      </c>
      <c r="W163" s="45">
        <f t="shared" si="150"/>
        <v>809738.2</v>
      </c>
    </row>
    <row r="164" spans="1:23" ht="15.75" customHeight="1" x14ac:dyDescent="0.25">
      <c r="A164" s="130" t="s">
        <v>143</v>
      </c>
      <c r="B164" s="131"/>
      <c r="C164" s="131"/>
      <c r="D164" s="132"/>
      <c r="E164" s="10"/>
      <c r="F164" s="100"/>
      <c r="G164" s="18"/>
      <c r="H164" s="22"/>
      <c r="I164" s="47"/>
      <c r="J164" s="79"/>
      <c r="K164" s="79"/>
      <c r="L164" s="18"/>
      <c r="M164" s="38"/>
      <c r="N164" s="79"/>
      <c r="O164" s="79"/>
      <c r="P164" s="38"/>
      <c r="Q164" s="79"/>
      <c r="R164" s="79"/>
      <c r="S164" s="38"/>
      <c r="T164" s="79"/>
      <c r="U164" s="79"/>
      <c r="V164" s="18"/>
      <c r="W164" s="38"/>
    </row>
    <row r="165" spans="1:23" x14ac:dyDescent="0.25">
      <c r="A165" s="87">
        <v>113</v>
      </c>
      <c r="B165" s="12" t="s">
        <v>54</v>
      </c>
      <c r="C165" s="15">
        <v>217</v>
      </c>
      <c r="D165" s="3" t="s">
        <v>10</v>
      </c>
      <c r="E165" s="27">
        <v>1442900</v>
      </c>
      <c r="F165" s="105">
        <v>1.4972000000000001</v>
      </c>
      <c r="G165" s="18">
        <f t="shared" ref="G165:G169" si="151">ROUND(E165*F165,0)</f>
        <v>2160310</v>
      </c>
      <c r="H165" s="22" t="s">
        <v>130</v>
      </c>
      <c r="I165" s="47">
        <f t="shared" ref="I165:I170" si="152">L165+P165+S165+V165</f>
        <v>1756115.96</v>
      </c>
      <c r="J165" s="79">
        <v>0.81489999999999996</v>
      </c>
      <c r="K165" s="79">
        <v>1.006</v>
      </c>
      <c r="L165" s="18">
        <v>146703.04999999999</v>
      </c>
      <c r="M165" s="38">
        <v>146703.04999999999</v>
      </c>
      <c r="N165" s="79">
        <v>0.81279999999999997</v>
      </c>
      <c r="O165" s="79">
        <v>1.0034000000000001</v>
      </c>
      <c r="P165" s="38">
        <f t="shared" ref="P165:P170" si="153">ROUND(G165*N165/12,2)</f>
        <v>146325</v>
      </c>
      <c r="Q165" s="79">
        <v>0.81279999999999997</v>
      </c>
      <c r="R165" s="79">
        <v>1.0034000000000001</v>
      </c>
      <c r="S165" s="38">
        <f t="shared" ref="S165:S170" si="154">ROUND(G165*Q165/12,2)</f>
        <v>146325</v>
      </c>
      <c r="T165" s="79">
        <v>0.81269999999999998</v>
      </c>
      <c r="U165" s="79">
        <v>1.0033000000000001</v>
      </c>
      <c r="V165" s="18">
        <f t="shared" ref="V165:V170" si="155">ROUND(W165*9,2)</f>
        <v>1316762.9099999999</v>
      </c>
      <c r="W165" s="38">
        <f t="shared" ref="W165:W170" si="156">ROUND(G165*T165/12,2)</f>
        <v>146306.99</v>
      </c>
    </row>
    <row r="166" spans="1:23" x14ac:dyDescent="0.25">
      <c r="A166" s="87">
        <v>114</v>
      </c>
      <c r="B166" s="12" t="s">
        <v>55</v>
      </c>
      <c r="C166" s="15">
        <v>163</v>
      </c>
      <c r="D166" s="3" t="s">
        <v>10</v>
      </c>
      <c r="E166" s="27">
        <v>1442900</v>
      </c>
      <c r="F166" s="105">
        <v>1.4972000000000001</v>
      </c>
      <c r="G166" s="18">
        <f t="shared" si="151"/>
        <v>2160310</v>
      </c>
      <c r="H166" s="22" t="s">
        <v>130</v>
      </c>
      <c r="I166" s="47">
        <f t="shared" si="152"/>
        <v>907330.20000000007</v>
      </c>
      <c r="J166" s="79">
        <v>0.42</v>
      </c>
      <c r="K166" s="79">
        <v>1</v>
      </c>
      <c r="L166" s="18">
        <v>75610.850000000006</v>
      </c>
      <c r="M166" s="38">
        <v>75610.850000000006</v>
      </c>
      <c r="N166" s="79">
        <v>0.42</v>
      </c>
      <c r="O166" s="79">
        <v>1</v>
      </c>
      <c r="P166" s="38">
        <f t="shared" si="153"/>
        <v>75610.850000000006</v>
      </c>
      <c r="Q166" s="79">
        <v>0.42</v>
      </c>
      <c r="R166" s="79">
        <v>1</v>
      </c>
      <c r="S166" s="38">
        <f t="shared" si="154"/>
        <v>75610.850000000006</v>
      </c>
      <c r="T166" s="79">
        <v>0.42</v>
      </c>
      <c r="U166" s="79">
        <v>1</v>
      </c>
      <c r="V166" s="18">
        <f t="shared" si="155"/>
        <v>680497.65</v>
      </c>
      <c r="W166" s="38">
        <f t="shared" si="156"/>
        <v>75610.850000000006</v>
      </c>
    </row>
    <row r="167" spans="1:23" x14ac:dyDescent="0.25">
      <c r="A167" s="87">
        <v>115</v>
      </c>
      <c r="B167" s="12" t="s">
        <v>56</v>
      </c>
      <c r="C167" s="7">
        <v>391</v>
      </c>
      <c r="D167" s="3" t="s">
        <v>10</v>
      </c>
      <c r="E167" s="27">
        <v>1442900</v>
      </c>
      <c r="F167" s="105">
        <v>1.4972000000000001</v>
      </c>
      <c r="G167" s="18">
        <f t="shared" si="151"/>
        <v>2160310</v>
      </c>
      <c r="H167" s="22" t="s">
        <v>130</v>
      </c>
      <c r="I167" s="47">
        <f t="shared" si="152"/>
        <v>1761984.84</v>
      </c>
      <c r="J167" s="79">
        <v>0.82</v>
      </c>
      <c r="K167" s="79">
        <v>1.0123</v>
      </c>
      <c r="L167" s="18">
        <v>147621.18</v>
      </c>
      <c r="M167" s="38">
        <v>147621.18</v>
      </c>
      <c r="N167" s="79">
        <v>0.81540000000000001</v>
      </c>
      <c r="O167" s="79">
        <v>1.0066999999999999</v>
      </c>
      <c r="P167" s="38">
        <f t="shared" si="153"/>
        <v>146793.06</v>
      </c>
      <c r="Q167" s="79">
        <v>0.81520000000000004</v>
      </c>
      <c r="R167" s="79">
        <v>1.0064</v>
      </c>
      <c r="S167" s="38">
        <f t="shared" si="154"/>
        <v>146757.06</v>
      </c>
      <c r="T167" s="79">
        <v>0.81520000000000004</v>
      </c>
      <c r="U167" s="79">
        <v>1.0064</v>
      </c>
      <c r="V167" s="18">
        <f t="shared" si="155"/>
        <v>1320813.54</v>
      </c>
      <c r="W167" s="38">
        <f t="shared" si="156"/>
        <v>146757.06</v>
      </c>
    </row>
    <row r="168" spans="1:23" x14ac:dyDescent="0.25">
      <c r="A168" s="87">
        <v>116</v>
      </c>
      <c r="B168" s="10" t="s">
        <v>127</v>
      </c>
      <c r="C168" s="7">
        <v>415</v>
      </c>
      <c r="D168" s="3" t="s">
        <v>10</v>
      </c>
      <c r="E168" s="27">
        <v>1442900</v>
      </c>
      <c r="F168" s="105">
        <v>1.4972000000000001</v>
      </c>
      <c r="G168" s="18">
        <f t="shared" si="151"/>
        <v>2160310</v>
      </c>
      <c r="H168" s="22" t="s">
        <v>130</v>
      </c>
      <c r="I168" s="47">
        <f t="shared" si="152"/>
        <v>1765063.33</v>
      </c>
      <c r="J168" s="79">
        <v>0.82189999999999996</v>
      </c>
      <c r="K168" s="79">
        <v>1.0146999999999999</v>
      </c>
      <c r="L168" s="18">
        <v>147963.23000000001</v>
      </c>
      <c r="M168" s="38">
        <v>147963.23000000001</v>
      </c>
      <c r="N168" s="79">
        <v>0.81659999999999999</v>
      </c>
      <c r="O168" s="79">
        <v>1.0081</v>
      </c>
      <c r="P168" s="38">
        <f t="shared" si="153"/>
        <v>147009.1</v>
      </c>
      <c r="Q168" s="79">
        <v>0.81659999999999999</v>
      </c>
      <c r="R168" s="79">
        <v>1.0081</v>
      </c>
      <c r="S168" s="38">
        <f t="shared" si="154"/>
        <v>147009.1</v>
      </c>
      <c r="T168" s="79">
        <v>0.81659999999999999</v>
      </c>
      <c r="U168" s="79">
        <v>1.0081</v>
      </c>
      <c r="V168" s="18">
        <f t="shared" si="155"/>
        <v>1323081.8999999999</v>
      </c>
      <c r="W168" s="38">
        <f t="shared" si="156"/>
        <v>147009.1</v>
      </c>
    </row>
    <row r="169" spans="1:23" x14ac:dyDescent="0.25">
      <c r="A169" s="87">
        <v>117</v>
      </c>
      <c r="B169" s="10" t="s">
        <v>57</v>
      </c>
      <c r="C169" s="7">
        <v>414</v>
      </c>
      <c r="D169" s="3" t="s">
        <v>10</v>
      </c>
      <c r="E169" s="27">
        <v>1442900</v>
      </c>
      <c r="F169" s="105">
        <v>1.4972000000000001</v>
      </c>
      <c r="G169" s="18">
        <f t="shared" si="151"/>
        <v>2160310</v>
      </c>
      <c r="H169" s="22" t="s">
        <v>130</v>
      </c>
      <c r="I169" s="47">
        <f t="shared" si="152"/>
        <v>1749851.1600000001</v>
      </c>
      <c r="J169" s="79">
        <v>0.81</v>
      </c>
      <c r="K169" s="79">
        <v>1</v>
      </c>
      <c r="L169" s="18">
        <v>145820.93</v>
      </c>
      <c r="M169" s="38">
        <v>145820.93</v>
      </c>
      <c r="N169" s="79">
        <v>0.81</v>
      </c>
      <c r="O169" s="79">
        <v>1</v>
      </c>
      <c r="P169" s="38">
        <f t="shared" si="153"/>
        <v>145820.93</v>
      </c>
      <c r="Q169" s="79">
        <v>0.81</v>
      </c>
      <c r="R169" s="79">
        <v>1</v>
      </c>
      <c r="S169" s="38">
        <f t="shared" si="154"/>
        <v>145820.93</v>
      </c>
      <c r="T169" s="79">
        <v>0.81</v>
      </c>
      <c r="U169" s="79">
        <v>1</v>
      </c>
      <c r="V169" s="18">
        <f t="shared" si="155"/>
        <v>1312388.3700000001</v>
      </c>
      <c r="W169" s="38">
        <f t="shared" si="156"/>
        <v>145820.93</v>
      </c>
    </row>
    <row r="170" spans="1:23" ht="16.5" thickBot="1" x14ac:dyDescent="0.3">
      <c r="A170" s="94">
        <v>118</v>
      </c>
      <c r="B170" s="50" t="s">
        <v>58</v>
      </c>
      <c r="C170" s="95">
        <v>708</v>
      </c>
      <c r="D170" s="96" t="s">
        <v>10</v>
      </c>
      <c r="E170" s="72">
        <v>1442900</v>
      </c>
      <c r="F170" s="106">
        <v>1.4972000000000001</v>
      </c>
      <c r="G170" s="53">
        <f>ROUND(E170*F170,0)</f>
        <v>2160310</v>
      </c>
      <c r="H170" s="51" t="s">
        <v>130</v>
      </c>
      <c r="I170" s="52">
        <f t="shared" si="152"/>
        <v>1780617.5</v>
      </c>
      <c r="J170" s="82">
        <v>0.83350000000000002</v>
      </c>
      <c r="K170" s="82">
        <v>1.0289999999999999</v>
      </c>
      <c r="L170" s="53">
        <v>150051.53</v>
      </c>
      <c r="M170" s="54">
        <v>150051.53</v>
      </c>
      <c r="N170" s="82">
        <v>0.82340000000000002</v>
      </c>
      <c r="O170" s="82">
        <v>1.0165999999999999</v>
      </c>
      <c r="P170" s="54">
        <f t="shared" si="153"/>
        <v>148233.26999999999</v>
      </c>
      <c r="Q170" s="82">
        <v>0.82340000000000002</v>
      </c>
      <c r="R170" s="82">
        <v>1.0165999999999999</v>
      </c>
      <c r="S170" s="54">
        <f t="shared" si="154"/>
        <v>148233.26999999999</v>
      </c>
      <c r="T170" s="82">
        <v>0.82340000000000002</v>
      </c>
      <c r="U170" s="82">
        <v>1.0165999999999999</v>
      </c>
      <c r="V170" s="53">
        <f t="shared" si="155"/>
        <v>1334099.43</v>
      </c>
      <c r="W170" s="54">
        <f t="shared" si="156"/>
        <v>148233.26999999999</v>
      </c>
    </row>
    <row r="171" spans="1:23" ht="16.5" customHeight="1" thickBot="1" x14ac:dyDescent="0.3">
      <c r="A171" s="137" t="s">
        <v>136</v>
      </c>
      <c r="B171" s="138"/>
      <c r="C171" s="55">
        <f>C13+C24+C46+C56+C69+C82+C92+C102+C107+C114+C125+C135+C145+C155+C163</f>
        <v>25752</v>
      </c>
      <c r="D171" s="41"/>
      <c r="E171" s="56"/>
      <c r="F171" s="57"/>
      <c r="G171" s="60">
        <f>G13+G24+G46+G56+G69+G82+G92+G102+G107+G114+G125+G135+G145+G155+G163</f>
        <v>277261034</v>
      </c>
      <c r="H171" s="58"/>
      <c r="I171" s="59">
        <f>I13+I24+I46+I56+I69+I82+I92+I102+I107+I114+I125+I135+I145+I155+I163</f>
        <v>186200852.25000003</v>
      </c>
      <c r="J171" s="60"/>
      <c r="K171" s="60"/>
      <c r="L171" s="60">
        <f>L13+L24+L46+L56+L69+L82+L92+L102+L107+L114+L125+L135+L145+L155+L163</f>
        <v>14562836.389999999</v>
      </c>
      <c r="M171" s="61">
        <f>M13+M24+M46+M56+M69+M82+M92+M102+M107+M114+M125+M135+M145+M155+M163</f>
        <v>14562836.389999999</v>
      </c>
      <c r="N171" s="60"/>
      <c r="O171" s="60"/>
      <c r="P171" s="61">
        <f>P13+P24+P46+P56+P69+P82+P92+P102+P107+P114+P125+P135+P145+P155+P163</f>
        <v>14843514.190000001</v>
      </c>
      <c r="Q171" s="60"/>
      <c r="R171" s="60"/>
      <c r="S171" s="61">
        <f>S13+S24+S46+S56+S69+S82+S92+S102+S107+S114+S125+S135+S145+S155+S163</f>
        <v>14902711.260000002</v>
      </c>
      <c r="T171" s="60"/>
      <c r="U171" s="60"/>
      <c r="V171" s="60">
        <f>V13+V24+V46+V56+V69+V82+V92+V102+V107+V114+V125+V135+V145+V155+V163</f>
        <v>141891790.41</v>
      </c>
      <c r="W171" s="61">
        <f>W13+W24+W46+W56+W69+W82+W92+W102+W107+W114+W125+W135+W145+W155+W163</f>
        <v>15765754.490000002</v>
      </c>
    </row>
    <row r="172" spans="1:23" ht="18.75" x14ac:dyDescent="0.25">
      <c r="C172" s="139" t="s">
        <v>133</v>
      </c>
      <c r="D172" s="139"/>
      <c r="E172" s="139"/>
      <c r="F172" s="139"/>
      <c r="G172" s="139"/>
      <c r="H172" s="139"/>
    </row>
    <row r="173" spans="1:23" ht="18.75" x14ac:dyDescent="0.25">
      <c r="C173" s="97" t="s">
        <v>132</v>
      </c>
      <c r="D173" s="63"/>
      <c r="E173" s="63"/>
      <c r="F173" s="63"/>
      <c r="G173" s="77"/>
      <c r="H173" s="73">
        <v>0.8</v>
      </c>
    </row>
    <row r="174" spans="1:23" ht="39.75" customHeight="1" x14ac:dyDescent="0.25">
      <c r="C174" s="140" t="s">
        <v>156</v>
      </c>
      <c r="D174" s="140"/>
      <c r="E174" s="140"/>
      <c r="F174" s="140"/>
      <c r="G174" s="140"/>
      <c r="H174" s="73">
        <v>0.2</v>
      </c>
      <c r="L174" s="112"/>
    </row>
    <row r="175" spans="1:23" ht="27" customHeight="1" x14ac:dyDescent="0.25">
      <c r="C175" s="136" t="s">
        <v>147</v>
      </c>
      <c r="D175" s="136"/>
      <c r="E175" s="136"/>
      <c r="F175" s="136"/>
      <c r="G175" s="136"/>
      <c r="H175" s="136"/>
      <c r="I175" s="136"/>
    </row>
    <row r="176" spans="1:23" x14ac:dyDescent="0.25">
      <c r="G176" s="107"/>
    </row>
    <row r="177" spans="7:7" x14ac:dyDescent="0.25">
      <c r="G177" s="107"/>
    </row>
  </sheetData>
  <mergeCells count="72">
    <mergeCell ref="N8:P8"/>
    <mergeCell ref="N9:N11"/>
    <mergeCell ref="O9:O11"/>
    <mergeCell ref="P9:P10"/>
    <mergeCell ref="A156:D156"/>
    <mergeCell ref="A142:D142"/>
    <mergeCell ref="A46:B46"/>
    <mergeCell ref="A13:B13"/>
    <mergeCell ref="A126:D126"/>
    <mergeCell ref="A33:D33"/>
    <mergeCell ref="A93:D93"/>
    <mergeCell ref="A47:D47"/>
    <mergeCell ref="A50:D50"/>
    <mergeCell ref="A56:B56"/>
    <mergeCell ref="A64:D64"/>
    <mergeCell ref="A69:B69"/>
    <mergeCell ref="I8:I11"/>
    <mergeCell ref="G8:G11"/>
    <mergeCell ref="D2:G2"/>
    <mergeCell ref="C6:M6"/>
    <mergeCell ref="A8:A11"/>
    <mergeCell ref="B8:B11"/>
    <mergeCell ref="C8:C11"/>
    <mergeCell ref="D8:D11"/>
    <mergeCell ref="E8:E11"/>
    <mergeCell ref="F8:F11"/>
    <mergeCell ref="J9:J11"/>
    <mergeCell ref="L9:M10"/>
    <mergeCell ref="J8:M8"/>
    <mergeCell ref="H8:H11"/>
    <mergeCell ref="I5:M5"/>
    <mergeCell ref="C175:I175"/>
    <mergeCell ref="A171:B171"/>
    <mergeCell ref="C172:H172"/>
    <mergeCell ref="A149:D149"/>
    <mergeCell ref="A155:B155"/>
    <mergeCell ref="A158:D158"/>
    <mergeCell ref="A163:B163"/>
    <mergeCell ref="A164:D164"/>
    <mergeCell ref="C174:G174"/>
    <mergeCell ref="A136:D136"/>
    <mergeCell ref="A145:B145"/>
    <mergeCell ref="A146:D146"/>
    <mergeCell ref="Q8:S8"/>
    <mergeCell ref="Q9:Q11"/>
    <mergeCell ref="R9:R11"/>
    <mergeCell ref="S9:S10"/>
    <mergeCell ref="A125:B125"/>
    <mergeCell ref="A102:B102"/>
    <mergeCell ref="A115:D115"/>
    <mergeCell ref="A119:D119"/>
    <mergeCell ref="A108:D108"/>
    <mergeCell ref="A114:B114"/>
    <mergeCell ref="A82:B82"/>
    <mergeCell ref="A83:D83"/>
    <mergeCell ref="A85:D85"/>
    <mergeCell ref="T8:W8"/>
    <mergeCell ref="T9:T11"/>
    <mergeCell ref="U9:U11"/>
    <mergeCell ref="V9:W10"/>
    <mergeCell ref="A135:B135"/>
    <mergeCell ref="A103:D103"/>
    <mergeCell ref="A107:B107"/>
    <mergeCell ref="A92:B92"/>
    <mergeCell ref="A70:D70"/>
    <mergeCell ref="A74:D74"/>
    <mergeCell ref="K9:K11"/>
    <mergeCell ref="A14:D14"/>
    <mergeCell ref="A19:D19"/>
    <mergeCell ref="A24:B24"/>
    <mergeCell ref="A25:D25"/>
    <mergeCell ref="A57:D57"/>
  </mergeCells>
  <pageMargins left="0.31496062992125984" right="0.11811023622047245" top="0.35433070866141736" bottom="0.35433070866141736" header="0" footer="0"/>
  <pageSetup paperSize="9" scale="53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повышающим коэф</vt:lpstr>
      <vt:lpstr>'с повышающим коэф'!Заголовки_для_печати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nikulina_ov</dc:creator>
  <cp:lastModifiedBy>Татьяна В. Козлова</cp:lastModifiedBy>
  <cp:lastPrinted>2025-04-23T13:13:06Z</cp:lastPrinted>
  <dcterms:created xsi:type="dcterms:W3CDTF">2019-11-15T09:52:30Z</dcterms:created>
  <dcterms:modified xsi:type="dcterms:W3CDTF">2025-04-28T09:33:21Z</dcterms:modified>
</cp:coreProperties>
</file>