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O:\ТС\Тарифное соглашение на 2024 год\Дополнительное соглашение № 11\"/>
    </mc:Choice>
  </mc:AlternateContent>
  <xr:revisionPtr revIDLastSave="0" documentId="13_ncr:1_{D4DF4330-9A31-4618-97BF-AFE214CDA3AC}" xr6:coauthVersionLast="36" xr6:coauthVersionMax="36" xr10:uidLastSave="{00000000-0000-0000-0000-000000000000}"/>
  <bookViews>
    <workbookView xWindow="3825" yWindow="3840" windowWidth="21615" windowHeight="11385" xr2:uid="{00000000-000D-0000-FFFF-FFFF00000000}"/>
  </bookViews>
  <sheets>
    <sheet name="с повышающим коэф" sheetId="3" r:id="rId1"/>
  </sheets>
  <externalReferences>
    <externalReference r:id="rId2"/>
  </externalReferences>
  <definedNames>
    <definedName name="table0200" localSheetId="0">#REF!</definedName>
    <definedName name="table0200">#REF!</definedName>
    <definedName name="table0300" localSheetId="0">#REF!</definedName>
    <definedName name="table0300">#REF!</definedName>
    <definedName name="table0400" localSheetId="0">#REF!</definedName>
    <definedName name="table0400">#REF!</definedName>
    <definedName name="table0401" localSheetId="0">#REF!</definedName>
    <definedName name="table0401">#REF!</definedName>
    <definedName name="table0500" localSheetId="0">#REF!</definedName>
    <definedName name="table0500">#REF!</definedName>
    <definedName name="table0600" localSheetId="0">#REF!</definedName>
    <definedName name="table0600">#REF!</definedName>
    <definedName name="table0620" localSheetId="0">#REF!</definedName>
    <definedName name="table0620">#REF!</definedName>
    <definedName name="table0621" localSheetId="0">#REF!</definedName>
    <definedName name="table0621">#REF!</definedName>
    <definedName name="table0625" localSheetId="0">#REF!</definedName>
    <definedName name="table0625">#REF!</definedName>
    <definedName name="table0710" localSheetId="0">#REF!</definedName>
    <definedName name="table0710">#REF!</definedName>
    <definedName name="table0720" localSheetId="0">#REF!</definedName>
    <definedName name="table0720">#REF!</definedName>
    <definedName name="table0730" localSheetId="0">#REF!</definedName>
    <definedName name="table0730">#REF!</definedName>
    <definedName name="table0750" localSheetId="0">#REF!</definedName>
    <definedName name="table0750">#REF!</definedName>
    <definedName name="table0900" localSheetId="0">#REF!</definedName>
    <definedName name="table0900">#REF!</definedName>
    <definedName name="table100" localSheetId="0">#REF!</definedName>
    <definedName name="table100">#REF!</definedName>
    <definedName name="table1110" localSheetId="0">#REF!</definedName>
    <definedName name="table1110">#REF!</definedName>
    <definedName name="table1110_1" localSheetId="0">#REF!</definedName>
    <definedName name="table1110_1">#REF!</definedName>
    <definedName name="table1110_2" localSheetId="0">#REF!</definedName>
    <definedName name="table1110_2">#REF!</definedName>
    <definedName name="table1112" localSheetId="0">#REF!</definedName>
    <definedName name="table1112">#REF!</definedName>
    <definedName name="table1113" localSheetId="0">#REF!</definedName>
    <definedName name="table1113">#REF!</definedName>
    <definedName name="table1200" localSheetId="0">#REF!</definedName>
    <definedName name="table1200">#REF!</definedName>
    <definedName name="table1500" localSheetId="0">#REF!</definedName>
    <definedName name="table1500">#REF!</definedName>
    <definedName name="table1600" localSheetId="0">#REF!</definedName>
    <definedName name="table1600">#REF!</definedName>
    <definedName name="table1700" localSheetId="0">#REF!</definedName>
    <definedName name="table1700">#REF!</definedName>
    <definedName name="table1710" localSheetId="0">#REF!</definedName>
    <definedName name="table1710">#REF!</definedName>
    <definedName name="table1800" localSheetId="0">#REF!</definedName>
    <definedName name="table1800">#REF!</definedName>
    <definedName name="table1801" localSheetId="0">#REF!</definedName>
    <definedName name="table1801">#REF!</definedName>
    <definedName name="table1900" localSheetId="0">#REF!</definedName>
    <definedName name="table1900">#REF!</definedName>
    <definedName name="table200" localSheetId="0">#REF!</definedName>
    <definedName name="table200">#REF!</definedName>
    <definedName name="table2000" localSheetId="0">#REF!</definedName>
    <definedName name="table2000">#REF!</definedName>
    <definedName name="table2401" localSheetId="0">#REF!</definedName>
    <definedName name="table2401">#REF!</definedName>
    <definedName name="table300" localSheetId="0">#REF!</definedName>
    <definedName name="table300">#REF!</definedName>
    <definedName name="table3010" localSheetId="0">#REF!</definedName>
    <definedName name="table3010">#REF!</definedName>
    <definedName name="table3210" localSheetId="0">#REF!</definedName>
    <definedName name="table3210">#REF!</definedName>
    <definedName name="table3210_1" localSheetId="0">#REF!</definedName>
    <definedName name="table3210_1">#REF!</definedName>
    <definedName name="table3300" localSheetId="0">#REF!</definedName>
    <definedName name="table3300">#REF!</definedName>
    <definedName name="table3402" localSheetId="0">#REF!</definedName>
    <definedName name="table3402">#REF!</definedName>
    <definedName name="table3403" localSheetId="0">#REF!</definedName>
    <definedName name="table3403">#REF!</definedName>
    <definedName name="table3600" localSheetId="0">#REF!</definedName>
    <definedName name="table3600">#REF!</definedName>
    <definedName name="table3650" localSheetId="0">#REF!</definedName>
    <definedName name="table3650">#REF!</definedName>
    <definedName name="table3700" localSheetId="0">#REF!</definedName>
    <definedName name="table3700">#REF!</definedName>
    <definedName name="table400" localSheetId="0">#REF!</definedName>
    <definedName name="table400">#REF!</definedName>
    <definedName name="table401" localSheetId="0">#REF!</definedName>
    <definedName name="table401">#REF!</definedName>
    <definedName name="table500" localSheetId="0">#REF!</definedName>
    <definedName name="table500">#REF!</definedName>
    <definedName name="table600" localSheetId="0">#REF!</definedName>
    <definedName name="table600">#REF!</definedName>
    <definedName name="table620" localSheetId="0">#REF!</definedName>
    <definedName name="table620">#REF!</definedName>
    <definedName name="table621" localSheetId="0">#REF!</definedName>
    <definedName name="table621">#REF!</definedName>
    <definedName name="table625" localSheetId="0">#REF!</definedName>
    <definedName name="table625">#REF!</definedName>
    <definedName name="table710" localSheetId="0">#REF!</definedName>
    <definedName name="table710">#REF!</definedName>
    <definedName name="table720" localSheetId="0">#REF!</definedName>
    <definedName name="table720">#REF!</definedName>
    <definedName name="table730" localSheetId="0">#REF!</definedName>
    <definedName name="table730">#REF!</definedName>
    <definedName name="table750" localSheetId="0">#REF!</definedName>
    <definedName name="table750">#REF!</definedName>
    <definedName name="table900" localSheetId="0">#REF!</definedName>
    <definedName name="table900">#REF!</definedName>
    <definedName name="а1" localSheetId="0">'[1]99'!#REF!</definedName>
    <definedName name="а1">'[1]99'!#REF!</definedName>
    <definedName name="аа" localSheetId="0">'[1]99'!#REF!</definedName>
    <definedName name="аа">'[1]99'!#REF!</definedName>
    <definedName name="ВАК" localSheetId="0">'[1]99'!#REF!</definedName>
    <definedName name="ВАК">'[1]99'!#REF!</definedName>
    <definedName name="_xlnm.Print_Titles" localSheetId="0">'с повышающим коэф'!$A:$D,'с повышающим коэф'!$8:$11</definedName>
    <definedName name="кк" localSheetId="0">'[1]99'!#REF!</definedName>
    <definedName name="кк">'[1]99'!#REF!</definedName>
    <definedName name="п" localSheetId="0">'[1]99'!#REF!</definedName>
    <definedName name="п">'[1]99'!#REF!</definedName>
  </definedNames>
  <calcPr calcId="191029"/>
</workbook>
</file>

<file path=xl/calcChain.xml><?xml version="1.0" encoding="utf-8"?>
<calcChain xmlns="http://schemas.openxmlformats.org/spreadsheetml/2006/main">
  <c r="Y191" i="3" l="1"/>
  <c r="X191" i="3" s="1"/>
  <c r="Y189" i="3"/>
  <c r="Y188" i="3"/>
  <c r="X188" i="3" s="1"/>
  <c r="Y187" i="3"/>
  <c r="Y186" i="3"/>
  <c r="X186" i="3" s="1"/>
  <c r="Y185" i="3"/>
  <c r="X185" i="3" s="1"/>
  <c r="Y182" i="3"/>
  <c r="Y180" i="3"/>
  <c r="X180" i="3" s="1"/>
  <c r="Y179" i="3"/>
  <c r="X179" i="3" s="1"/>
  <c r="Y178" i="3"/>
  <c r="Y176" i="3"/>
  <c r="X176" i="3" s="1"/>
  <c r="Y173" i="3"/>
  <c r="X173" i="3" s="1"/>
  <c r="Y172" i="3"/>
  <c r="Y171" i="3"/>
  <c r="Y170" i="3"/>
  <c r="X170" i="3" s="1"/>
  <c r="Y169" i="3"/>
  <c r="X169" i="3" s="1"/>
  <c r="Y168" i="3"/>
  <c r="X168" i="3" s="1"/>
  <c r="Y167" i="3"/>
  <c r="X167" i="3" s="1"/>
  <c r="Y165" i="3"/>
  <c r="Y162" i="3"/>
  <c r="X162" i="3" s="1"/>
  <c r="Y160" i="3"/>
  <c r="X160" i="3" s="1"/>
  <c r="Y159" i="3"/>
  <c r="X159" i="3" s="1"/>
  <c r="Y158" i="3"/>
  <c r="X158" i="3" s="1"/>
  <c r="Y157" i="3"/>
  <c r="X157" i="3" s="1"/>
  <c r="Y156" i="3"/>
  <c r="Y155" i="3"/>
  <c r="X155" i="3" s="1"/>
  <c r="Y153" i="3"/>
  <c r="X153" i="3" s="1"/>
  <c r="Y152" i="3"/>
  <c r="X152" i="3" s="1"/>
  <c r="Y149" i="3"/>
  <c r="X149" i="3" s="1"/>
  <c r="Y147" i="3"/>
  <c r="X147" i="3" s="1"/>
  <c r="Y146" i="3"/>
  <c r="X146" i="3" s="1"/>
  <c r="Y145" i="3"/>
  <c r="X145" i="3" s="1"/>
  <c r="Y144" i="3"/>
  <c r="X144" i="3" s="1"/>
  <c r="Y143" i="3"/>
  <c r="Y142" i="3"/>
  <c r="X142" i="3" s="1"/>
  <c r="Y141" i="3"/>
  <c r="X141" i="3" s="1"/>
  <c r="Y140" i="3"/>
  <c r="X140" i="3" s="1"/>
  <c r="Y138" i="3"/>
  <c r="X138" i="3" s="1"/>
  <c r="Y135" i="3"/>
  <c r="X135" i="3" s="1"/>
  <c r="Y133" i="3"/>
  <c r="Y132" i="3"/>
  <c r="X132" i="3" s="1"/>
  <c r="Y131" i="3"/>
  <c r="X131" i="3" s="1"/>
  <c r="Y130" i="3"/>
  <c r="Y129" i="3"/>
  <c r="X129" i="3" s="1"/>
  <c r="Y128" i="3"/>
  <c r="X128" i="3" s="1"/>
  <c r="Y127" i="3"/>
  <c r="X127" i="3" s="1"/>
  <c r="Y126" i="3"/>
  <c r="X126" i="3" s="1"/>
  <c r="Y125" i="3"/>
  <c r="X125" i="3" s="1"/>
  <c r="Y124" i="3"/>
  <c r="Y123" i="3"/>
  <c r="X123" i="3" s="1"/>
  <c r="Y122" i="3"/>
  <c r="X122" i="3" s="1"/>
  <c r="Y120" i="3"/>
  <c r="X120" i="3" s="1"/>
  <c r="Y119" i="3"/>
  <c r="X119" i="3" s="1"/>
  <c r="Y116" i="3"/>
  <c r="X116" i="3" s="1"/>
  <c r="Y115" i="3"/>
  <c r="Y114" i="3"/>
  <c r="X114" i="3" s="1"/>
  <c r="Y113" i="3"/>
  <c r="X113" i="3" s="1"/>
  <c r="Y112" i="3"/>
  <c r="Y109" i="3"/>
  <c r="Y108" i="3"/>
  <c r="X108" i="3" s="1"/>
  <c r="Y107" i="3"/>
  <c r="X107" i="3" s="1"/>
  <c r="Y104" i="3"/>
  <c r="X104" i="3" s="1"/>
  <c r="Y103" i="3"/>
  <c r="Y102" i="3"/>
  <c r="X102" i="3" s="1"/>
  <c r="Y101" i="3"/>
  <c r="X101" i="3" s="1"/>
  <c r="Y100" i="3"/>
  <c r="X100" i="3" s="1"/>
  <c r="Y99" i="3"/>
  <c r="Y98" i="3"/>
  <c r="X98" i="3" s="1"/>
  <c r="Y97" i="3"/>
  <c r="Y96" i="3"/>
  <c r="X96" i="3" s="1"/>
  <c r="Y93" i="3"/>
  <c r="X93" i="3" s="1"/>
  <c r="Y92" i="3"/>
  <c r="X92" i="3" s="1"/>
  <c r="Y91" i="3"/>
  <c r="Y90" i="3"/>
  <c r="X90" i="3" s="1"/>
  <c r="Y89" i="3"/>
  <c r="X89" i="3" s="1"/>
  <c r="Y88" i="3"/>
  <c r="X88" i="3" s="1"/>
  <c r="Y86" i="3"/>
  <c r="X86" i="3" s="1"/>
  <c r="Y83" i="3"/>
  <c r="X83" i="3" s="1"/>
  <c r="Y82" i="3"/>
  <c r="Y81" i="3"/>
  <c r="X81" i="3" s="1"/>
  <c r="Y80" i="3"/>
  <c r="X80" i="3" s="1"/>
  <c r="Y79" i="3"/>
  <c r="Y78" i="3"/>
  <c r="X78" i="3" s="1"/>
  <c r="Y76" i="3"/>
  <c r="X76" i="3" s="1"/>
  <c r="Y75" i="3"/>
  <c r="X75" i="3" s="1"/>
  <c r="Y74" i="3"/>
  <c r="X74" i="3" s="1"/>
  <c r="Y73" i="3"/>
  <c r="X73" i="3" s="1"/>
  <c r="Y70" i="3"/>
  <c r="X70" i="3" s="1"/>
  <c r="Y69" i="3"/>
  <c r="X69" i="3" s="1"/>
  <c r="Y68" i="3"/>
  <c r="X68" i="3" s="1"/>
  <c r="Y67" i="3"/>
  <c r="Y66" i="3"/>
  <c r="Y65" i="3"/>
  <c r="Y64" i="3"/>
  <c r="X64" i="3" s="1"/>
  <c r="Y63" i="3"/>
  <c r="X63" i="3" s="1"/>
  <c r="Y62" i="3"/>
  <c r="X62" i="3" s="1"/>
  <c r="Y61" i="3"/>
  <c r="Y58" i="3"/>
  <c r="X58" i="3" s="1"/>
  <c r="Y57" i="3"/>
  <c r="X57" i="3" s="1"/>
  <c r="Y56" i="3"/>
  <c r="Y55" i="3"/>
  <c r="X55" i="3" s="1"/>
  <c r="Y54" i="3"/>
  <c r="X54" i="3" s="1"/>
  <c r="Y53" i="3"/>
  <c r="X53" i="3" s="1"/>
  <c r="Y52" i="3"/>
  <c r="X52" i="3" s="1"/>
  <c r="Y50" i="3"/>
  <c r="X50" i="3" s="1"/>
  <c r="Y49" i="3"/>
  <c r="X49" i="3" s="1"/>
  <c r="Y46" i="3"/>
  <c r="X46" i="3" s="1"/>
  <c r="Y45" i="3"/>
  <c r="X45" i="3" s="1"/>
  <c r="Y44" i="3"/>
  <c r="X44" i="3" s="1"/>
  <c r="Y43" i="3"/>
  <c r="X43" i="3" s="1"/>
  <c r="Y42" i="3"/>
  <c r="Y41" i="3"/>
  <c r="X41" i="3" s="1"/>
  <c r="Y40" i="3"/>
  <c r="X40" i="3" s="1"/>
  <c r="Y39" i="3"/>
  <c r="X39" i="3" s="1"/>
  <c r="Y38" i="3"/>
  <c r="X38" i="3" s="1"/>
  <c r="Y37" i="3"/>
  <c r="X37" i="3" s="1"/>
  <c r="Y36" i="3"/>
  <c r="Y35" i="3"/>
  <c r="X35" i="3" s="1"/>
  <c r="Y34" i="3"/>
  <c r="X34" i="3" s="1"/>
  <c r="Y33" i="3"/>
  <c r="X33" i="3" s="1"/>
  <c r="Y32" i="3"/>
  <c r="X32" i="3" s="1"/>
  <c r="Y29" i="3"/>
  <c r="X29" i="3" s="1"/>
  <c r="Y28" i="3"/>
  <c r="X28" i="3" s="1"/>
  <c r="Y27" i="3"/>
  <c r="X27" i="3" s="1"/>
  <c r="Y26" i="3"/>
  <c r="X26" i="3" s="1"/>
  <c r="Y23" i="3"/>
  <c r="X23" i="3" s="1"/>
  <c r="Y22" i="3"/>
  <c r="Y21" i="3"/>
  <c r="X21" i="3" s="1"/>
  <c r="Y20" i="3"/>
  <c r="X20" i="3" s="1"/>
  <c r="Y19" i="3"/>
  <c r="X19" i="3" s="1"/>
  <c r="Y16" i="3"/>
  <c r="X16" i="3" s="1"/>
  <c r="Y17" i="3"/>
  <c r="X17" i="3" s="1"/>
  <c r="Y15" i="3"/>
  <c r="X15" i="3" s="1"/>
  <c r="X189" i="3"/>
  <c r="X187" i="3"/>
  <c r="X182" i="3"/>
  <c r="X178" i="3"/>
  <c r="X172" i="3"/>
  <c r="X171" i="3"/>
  <c r="X165" i="3"/>
  <c r="X156" i="3"/>
  <c r="X143" i="3"/>
  <c r="X133" i="3"/>
  <c r="X130" i="3"/>
  <c r="X124" i="3"/>
  <c r="X115" i="3"/>
  <c r="X112" i="3"/>
  <c r="X109" i="3"/>
  <c r="X103" i="3"/>
  <c r="X99" i="3"/>
  <c r="X97" i="3"/>
  <c r="X91" i="3"/>
  <c r="X82" i="3"/>
  <c r="X79" i="3"/>
  <c r="X67" i="3"/>
  <c r="X66" i="3"/>
  <c r="X65" i="3"/>
  <c r="X61" i="3"/>
  <c r="X56" i="3"/>
  <c r="X42" i="3"/>
  <c r="X36" i="3"/>
  <c r="X22" i="3"/>
  <c r="Y105" i="3" l="1"/>
  <c r="Y84" i="3"/>
  <c r="X105" i="3"/>
  <c r="Y174" i="3"/>
  <c r="Y183" i="3"/>
  <c r="X13" i="3"/>
  <c r="X47" i="3"/>
  <c r="X59" i="3"/>
  <c r="X110" i="3"/>
  <c r="X117" i="3"/>
  <c r="X71" i="3"/>
  <c r="X150" i="3"/>
  <c r="X163" i="3"/>
  <c r="X174" i="3"/>
  <c r="X94" i="3"/>
  <c r="X136" i="3"/>
  <c r="X84" i="3"/>
  <c r="X24" i="3"/>
  <c r="X183" i="3"/>
  <c r="Y71" i="3"/>
  <c r="Y110" i="3"/>
  <c r="Y150" i="3"/>
  <c r="Y47" i="3"/>
  <c r="Y117" i="3"/>
  <c r="Y94" i="3"/>
  <c r="Y136" i="3"/>
  <c r="Y163" i="3"/>
  <c r="Y13" i="3"/>
  <c r="Y24" i="3"/>
  <c r="Y59" i="3"/>
  <c r="X192" i="3" l="1"/>
  <c r="Y192" i="3"/>
  <c r="M174" i="3"/>
  <c r="G174" i="3"/>
  <c r="C174" i="3"/>
  <c r="U191" i="3" l="1"/>
  <c r="T191" i="3" s="1"/>
  <c r="U189" i="3"/>
  <c r="T189" i="3" s="1"/>
  <c r="U188" i="3"/>
  <c r="T188" i="3" s="1"/>
  <c r="U187" i="3"/>
  <c r="T187" i="3" s="1"/>
  <c r="U186" i="3"/>
  <c r="T186" i="3" s="1"/>
  <c r="U185" i="3"/>
  <c r="T185" i="3" s="1"/>
  <c r="U182" i="3"/>
  <c r="T182" i="3" s="1"/>
  <c r="U176" i="3"/>
  <c r="U180" i="3"/>
  <c r="T180" i="3" s="1"/>
  <c r="U179" i="3"/>
  <c r="T179" i="3" s="1"/>
  <c r="U178" i="3"/>
  <c r="T178" i="3" s="1"/>
  <c r="U173" i="3"/>
  <c r="T173" i="3" s="1"/>
  <c r="U172" i="3"/>
  <c r="T172" i="3" s="1"/>
  <c r="U171" i="3"/>
  <c r="T171" i="3" s="1"/>
  <c r="U170" i="3"/>
  <c r="T170" i="3" s="1"/>
  <c r="U169" i="3"/>
  <c r="T169" i="3" s="1"/>
  <c r="U168" i="3"/>
  <c r="T168" i="3" s="1"/>
  <c r="U167" i="3"/>
  <c r="T167" i="3" s="1"/>
  <c r="U165" i="3"/>
  <c r="T165" i="3" s="1"/>
  <c r="U162" i="3"/>
  <c r="T162" i="3" s="1"/>
  <c r="U160" i="3"/>
  <c r="T160" i="3" s="1"/>
  <c r="U159" i="3"/>
  <c r="T159" i="3" s="1"/>
  <c r="U158" i="3"/>
  <c r="T158" i="3" s="1"/>
  <c r="U157" i="3"/>
  <c r="T157" i="3" s="1"/>
  <c r="U156" i="3"/>
  <c r="T156" i="3" s="1"/>
  <c r="U155" i="3"/>
  <c r="T155" i="3" s="1"/>
  <c r="U153" i="3"/>
  <c r="T153" i="3" s="1"/>
  <c r="U152" i="3"/>
  <c r="T152" i="3" s="1"/>
  <c r="U149" i="3"/>
  <c r="T149" i="3" s="1"/>
  <c r="U147" i="3"/>
  <c r="T147" i="3" s="1"/>
  <c r="U146" i="3"/>
  <c r="T146" i="3" s="1"/>
  <c r="U145" i="3"/>
  <c r="T145" i="3" s="1"/>
  <c r="U144" i="3"/>
  <c r="T144" i="3" s="1"/>
  <c r="U143" i="3"/>
  <c r="T143" i="3" s="1"/>
  <c r="U142" i="3"/>
  <c r="T142" i="3" s="1"/>
  <c r="U141" i="3"/>
  <c r="T141" i="3" s="1"/>
  <c r="U140" i="3"/>
  <c r="T140" i="3" s="1"/>
  <c r="U138" i="3"/>
  <c r="T138" i="3" s="1"/>
  <c r="U135" i="3"/>
  <c r="T135" i="3" s="1"/>
  <c r="U133" i="3"/>
  <c r="T133" i="3" s="1"/>
  <c r="U132" i="3"/>
  <c r="T132" i="3" s="1"/>
  <c r="U131" i="3"/>
  <c r="T131" i="3" s="1"/>
  <c r="U130" i="3"/>
  <c r="T130" i="3" s="1"/>
  <c r="U129" i="3"/>
  <c r="T129" i="3" s="1"/>
  <c r="U128" i="3"/>
  <c r="T128" i="3" s="1"/>
  <c r="U127" i="3"/>
  <c r="T127" i="3" s="1"/>
  <c r="U126" i="3"/>
  <c r="T126" i="3" s="1"/>
  <c r="U125" i="3"/>
  <c r="T125" i="3" s="1"/>
  <c r="U124" i="3"/>
  <c r="T124" i="3" s="1"/>
  <c r="U123" i="3"/>
  <c r="T123" i="3" s="1"/>
  <c r="U122" i="3"/>
  <c r="T122" i="3" s="1"/>
  <c r="U120" i="3"/>
  <c r="T120" i="3" s="1"/>
  <c r="U119" i="3"/>
  <c r="T119" i="3" s="1"/>
  <c r="U116" i="3"/>
  <c r="T116" i="3" s="1"/>
  <c r="U115" i="3"/>
  <c r="T115" i="3" s="1"/>
  <c r="U114" i="3"/>
  <c r="T114" i="3" s="1"/>
  <c r="U113" i="3"/>
  <c r="T113" i="3" s="1"/>
  <c r="U112" i="3"/>
  <c r="T112" i="3" s="1"/>
  <c r="U109" i="3"/>
  <c r="T109" i="3" s="1"/>
  <c r="U108" i="3"/>
  <c r="T108" i="3" s="1"/>
  <c r="U107" i="3"/>
  <c r="T107" i="3" s="1"/>
  <c r="U104" i="3"/>
  <c r="T104" i="3" s="1"/>
  <c r="U103" i="3"/>
  <c r="T103" i="3" s="1"/>
  <c r="U102" i="3"/>
  <c r="T102" i="3" s="1"/>
  <c r="U101" i="3"/>
  <c r="T101" i="3" s="1"/>
  <c r="U100" i="3"/>
  <c r="T100" i="3" s="1"/>
  <c r="U99" i="3"/>
  <c r="T99" i="3" s="1"/>
  <c r="U98" i="3"/>
  <c r="T98" i="3" s="1"/>
  <c r="U97" i="3"/>
  <c r="T97" i="3" s="1"/>
  <c r="U96" i="3"/>
  <c r="T96" i="3" s="1"/>
  <c r="U93" i="3"/>
  <c r="T93" i="3" s="1"/>
  <c r="U92" i="3"/>
  <c r="T92" i="3" s="1"/>
  <c r="U91" i="3"/>
  <c r="T91" i="3" s="1"/>
  <c r="U90" i="3"/>
  <c r="T90" i="3" s="1"/>
  <c r="U89" i="3"/>
  <c r="T89" i="3" s="1"/>
  <c r="U88" i="3"/>
  <c r="T88" i="3" s="1"/>
  <c r="U86" i="3"/>
  <c r="T86" i="3" s="1"/>
  <c r="U83" i="3"/>
  <c r="T83" i="3" s="1"/>
  <c r="U82" i="3"/>
  <c r="T82" i="3" s="1"/>
  <c r="U81" i="3"/>
  <c r="T81" i="3" s="1"/>
  <c r="U80" i="3"/>
  <c r="T80" i="3" s="1"/>
  <c r="U79" i="3"/>
  <c r="T79" i="3" s="1"/>
  <c r="U78" i="3"/>
  <c r="T78" i="3" s="1"/>
  <c r="U76" i="3"/>
  <c r="T76" i="3" s="1"/>
  <c r="U75" i="3"/>
  <c r="T75" i="3" s="1"/>
  <c r="U74" i="3"/>
  <c r="T74" i="3" s="1"/>
  <c r="U73" i="3"/>
  <c r="T73" i="3" s="1"/>
  <c r="U70" i="3"/>
  <c r="T70" i="3" s="1"/>
  <c r="U69" i="3"/>
  <c r="T69" i="3" s="1"/>
  <c r="U68" i="3"/>
  <c r="T68" i="3" s="1"/>
  <c r="U67" i="3"/>
  <c r="T67" i="3" s="1"/>
  <c r="U66" i="3"/>
  <c r="T66" i="3" s="1"/>
  <c r="U65" i="3"/>
  <c r="T65" i="3" s="1"/>
  <c r="U64" i="3"/>
  <c r="T64" i="3" s="1"/>
  <c r="U63" i="3"/>
  <c r="T63" i="3" s="1"/>
  <c r="U62" i="3"/>
  <c r="T62" i="3" s="1"/>
  <c r="U61" i="3"/>
  <c r="T61" i="3" s="1"/>
  <c r="U58" i="3"/>
  <c r="T58" i="3" s="1"/>
  <c r="U57" i="3"/>
  <c r="T57" i="3" s="1"/>
  <c r="U56" i="3"/>
  <c r="T56" i="3" s="1"/>
  <c r="U55" i="3"/>
  <c r="T55" i="3" s="1"/>
  <c r="U54" i="3"/>
  <c r="T54" i="3" s="1"/>
  <c r="U53" i="3"/>
  <c r="T53" i="3" s="1"/>
  <c r="U52" i="3"/>
  <c r="T52" i="3" s="1"/>
  <c r="U50" i="3"/>
  <c r="T50" i="3" s="1"/>
  <c r="U49" i="3"/>
  <c r="T49" i="3" s="1"/>
  <c r="U46" i="3"/>
  <c r="T46" i="3" s="1"/>
  <c r="U45" i="3"/>
  <c r="T45" i="3" s="1"/>
  <c r="U44" i="3"/>
  <c r="T44" i="3" s="1"/>
  <c r="U43" i="3"/>
  <c r="T43" i="3" s="1"/>
  <c r="U42" i="3"/>
  <c r="T42" i="3" s="1"/>
  <c r="U41" i="3"/>
  <c r="T41" i="3" s="1"/>
  <c r="U40" i="3"/>
  <c r="T40" i="3" s="1"/>
  <c r="U39" i="3"/>
  <c r="T39" i="3" s="1"/>
  <c r="U38" i="3"/>
  <c r="T38" i="3" s="1"/>
  <c r="U37" i="3"/>
  <c r="T37" i="3" s="1"/>
  <c r="U36" i="3"/>
  <c r="T36" i="3" s="1"/>
  <c r="U35" i="3"/>
  <c r="T35" i="3" s="1"/>
  <c r="U34" i="3"/>
  <c r="T34" i="3" s="1"/>
  <c r="U33" i="3"/>
  <c r="T33" i="3" s="1"/>
  <c r="U32" i="3"/>
  <c r="T32" i="3" s="1"/>
  <c r="U29" i="3"/>
  <c r="T29" i="3" s="1"/>
  <c r="U28" i="3"/>
  <c r="T28" i="3" s="1"/>
  <c r="U27" i="3"/>
  <c r="T27" i="3" s="1"/>
  <c r="U26" i="3"/>
  <c r="T26" i="3" s="1"/>
  <c r="U23" i="3"/>
  <c r="T23" i="3" s="1"/>
  <c r="U22" i="3"/>
  <c r="T22" i="3" s="1"/>
  <c r="U21" i="3"/>
  <c r="T21" i="3" s="1"/>
  <c r="U20" i="3"/>
  <c r="T20" i="3" s="1"/>
  <c r="U19" i="3"/>
  <c r="T19" i="3" s="1"/>
  <c r="U16" i="3"/>
  <c r="T16" i="3" s="1"/>
  <c r="U17" i="3"/>
  <c r="T17" i="3" s="1"/>
  <c r="U15" i="3"/>
  <c r="T15" i="3" s="1"/>
  <c r="T176" i="3" l="1"/>
  <c r="T174" i="3" s="1"/>
  <c r="U174" i="3"/>
  <c r="U110" i="3"/>
  <c r="U105" i="3"/>
  <c r="U47" i="3"/>
  <c r="T47" i="3"/>
  <c r="U71" i="3"/>
  <c r="T117" i="3"/>
  <c r="T163" i="3"/>
  <c r="T110" i="3"/>
  <c r="U84" i="3"/>
  <c r="U150" i="3"/>
  <c r="U117" i="3"/>
  <c r="T59" i="3"/>
  <c r="T105" i="3"/>
  <c r="T183" i="3"/>
  <c r="T13" i="3"/>
  <c r="T71" i="3"/>
  <c r="T24" i="3"/>
  <c r="T84" i="3"/>
  <c r="T94" i="3"/>
  <c r="T136" i="3"/>
  <c r="T150" i="3"/>
  <c r="U13" i="3"/>
  <c r="U24" i="3"/>
  <c r="U59" i="3"/>
  <c r="U94" i="3"/>
  <c r="U136" i="3"/>
  <c r="U163" i="3"/>
  <c r="U183" i="3"/>
  <c r="T192" i="3" l="1"/>
  <c r="U192" i="3"/>
  <c r="C183" i="3" l="1"/>
  <c r="C163" i="3"/>
  <c r="C150" i="3"/>
  <c r="C136" i="3"/>
  <c r="C117" i="3"/>
  <c r="C110" i="3"/>
  <c r="C105" i="3"/>
  <c r="C94" i="3"/>
  <c r="C84" i="3"/>
  <c r="C71" i="3"/>
  <c r="C59" i="3"/>
  <c r="C47" i="3"/>
  <c r="C24" i="3"/>
  <c r="C13" i="3"/>
  <c r="I77" i="3" l="1"/>
  <c r="G13" i="3"/>
  <c r="M13" i="3"/>
  <c r="Q191" i="3"/>
  <c r="P191" i="3" s="1"/>
  <c r="Q189" i="3"/>
  <c r="P189" i="3" s="1"/>
  <c r="Q188" i="3"/>
  <c r="P188" i="3" s="1"/>
  <c r="Q187" i="3"/>
  <c r="P187" i="3" s="1"/>
  <c r="Q186" i="3"/>
  <c r="P186" i="3" s="1"/>
  <c r="Q185" i="3"/>
  <c r="P185" i="3" s="1"/>
  <c r="Q182" i="3"/>
  <c r="P182" i="3" s="1"/>
  <c r="Q176" i="3"/>
  <c r="Q180" i="3"/>
  <c r="P180" i="3" s="1"/>
  <c r="Q179" i="3"/>
  <c r="P179" i="3" s="1"/>
  <c r="Q178" i="3"/>
  <c r="P178" i="3" s="1"/>
  <c r="Q173" i="3"/>
  <c r="P173" i="3" s="1"/>
  <c r="Q172" i="3"/>
  <c r="P172" i="3" s="1"/>
  <c r="Q171" i="3"/>
  <c r="P171" i="3" s="1"/>
  <c r="Q170" i="3"/>
  <c r="P170" i="3" s="1"/>
  <c r="Q169" i="3"/>
  <c r="P169" i="3" s="1"/>
  <c r="Q168" i="3"/>
  <c r="Q167" i="3"/>
  <c r="P167" i="3" s="1"/>
  <c r="Q165" i="3"/>
  <c r="P165" i="3" s="1"/>
  <c r="Q162" i="3"/>
  <c r="P162" i="3" s="1"/>
  <c r="Q160" i="3"/>
  <c r="P160" i="3" s="1"/>
  <c r="Q159" i="3"/>
  <c r="P159" i="3" s="1"/>
  <c r="Q158" i="3"/>
  <c r="P158" i="3" s="1"/>
  <c r="Q157" i="3"/>
  <c r="P157" i="3" s="1"/>
  <c r="Q156" i="3"/>
  <c r="P156" i="3" s="1"/>
  <c r="Q155" i="3"/>
  <c r="P155" i="3" s="1"/>
  <c r="Q153" i="3"/>
  <c r="P153" i="3" s="1"/>
  <c r="Q152" i="3"/>
  <c r="P152" i="3" s="1"/>
  <c r="Q149" i="3"/>
  <c r="P149" i="3" s="1"/>
  <c r="Q147" i="3"/>
  <c r="P147" i="3" s="1"/>
  <c r="Q146" i="3"/>
  <c r="P146" i="3" s="1"/>
  <c r="Q145" i="3"/>
  <c r="P145" i="3" s="1"/>
  <c r="Q144" i="3"/>
  <c r="P144" i="3" s="1"/>
  <c r="Q143" i="3"/>
  <c r="P143" i="3" s="1"/>
  <c r="Q142" i="3"/>
  <c r="P142" i="3" s="1"/>
  <c r="Q141" i="3"/>
  <c r="P141" i="3" s="1"/>
  <c r="Q140" i="3"/>
  <c r="P140" i="3" s="1"/>
  <c r="Q138" i="3"/>
  <c r="P138" i="3" s="1"/>
  <c r="Q135" i="3"/>
  <c r="P135" i="3" s="1"/>
  <c r="Q133" i="3"/>
  <c r="P133" i="3" s="1"/>
  <c r="Q132" i="3"/>
  <c r="P132" i="3" s="1"/>
  <c r="Q131" i="3"/>
  <c r="P131" i="3" s="1"/>
  <c r="Q130" i="3"/>
  <c r="P130" i="3" s="1"/>
  <c r="Q129" i="3"/>
  <c r="P129" i="3" s="1"/>
  <c r="Q128" i="3"/>
  <c r="P128" i="3" s="1"/>
  <c r="Q127" i="3"/>
  <c r="P127" i="3" s="1"/>
  <c r="Q126" i="3"/>
  <c r="P126" i="3" s="1"/>
  <c r="Q125" i="3"/>
  <c r="P125" i="3" s="1"/>
  <c r="Q124" i="3"/>
  <c r="P124" i="3" s="1"/>
  <c r="Q123" i="3"/>
  <c r="P123" i="3" s="1"/>
  <c r="Q122" i="3"/>
  <c r="P122" i="3" s="1"/>
  <c r="Q120" i="3"/>
  <c r="P120" i="3" s="1"/>
  <c r="Q119" i="3"/>
  <c r="P119" i="3" s="1"/>
  <c r="Q116" i="3"/>
  <c r="P116" i="3" s="1"/>
  <c r="Q115" i="3"/>
  <c r="P115" i="3" s="1"/>
  <c r="Q114" i="3"/>
  <c r="P114" i="3" s="1"/>
  <c r="Q113" i="3"/>
  <c r="P113" i="3" s="1"/>
  <c r="Q112" i="3"/>
  <c r="P112" i="3" s="1"/>
  <c r="Q109" i="3"/>
  <c r="P109" i="3" s="1"/>
  <c r="Q108" i="3"/>
  <c r="P108" i="3" s="1"/>
  <c r="Q107" i="3"/>
  <c r="P107" i="3" s="1"/>
  <c r="Q104" i="3"/>
  <c r="P104" i="3" s="1"/>
  <c r="Q103" i="3"/>
  <c r="P103" i="3" s="1"/>
  <c r="Q102" i="3"/>
  <c r="P102" i="3" s="1"/>
  <c r="Q101" i="3"/>
  <c r="P101" i="3" s="1"/>
  <c r="Q100" i="3"/>
  <c r="P100" i="3" s="1"/>
  <c r="Q99" i="3"/>
  <c r="P99" i="3" s="1"/>
  <c r="Q98" i="3"/>
  <c r="P98" i="3" s="1"/>
  <c r="Q97" i="3"/>
  <c r="P97" i="3" s="1"/>
  <c r="Q96" i="3"/>
  <c r="P96" i="3" s="1"/>
  <c r="Q93" i="3"/>
  <c r="P93" i="3" s="1"/>
  <c r="Q92" i="3"/>
  <c r="P92" i="3" s="1"/>
  <c r="Q91" i="3"/>
  <c r="P91" i="3" s="1"/>
  <c r="Q90" i="3"/>
  <c r="P90" i="3" s="1"/>
  <c r="Q89" i="3"/>
  <c r="P89" i="3" s="1"/>
  <c r="Q88" i="3"/>
  <c r="P88" i="3" s="1"/>
  <c r="Q86" i="3"/>
  <c r="P86" i="3" s="1"/>
  <c r="Q83" i="3"/>
  <c r="P83" i="3" s="1"/>
  <c r="Q82" i="3"/>
  <c r="P82" i="3" s="1"/>
  <c r="Q81" i="3"/>
  <c r="P81" i="3" s="1"/>
  <c r="Q80" i="3"/>
  <c r="P80" i="3" s="1"/>
  <c r="Q79" i="3"/>
  <c r="P79" i="3" s="1"/>
  <c r="Q78" i="3"/>
  <c r="P78" i="3" s="1"/>
  <c r="Q76" i="3"/>
  <c r="P76" i="3" s="1"/>
  <c r="Q75" i="3"/>
  <c r="P75" i="3" s="1"/>
  <c r="Q74" i="3"/>
  <c r="P74" i="3" s="1"/>
  <c r="Q73" i="3"/>
  <c r="Q70" i="3"/>
  <c r="P70" i="3" s="1"/>
  <c r="Q69" i="3"/>
  <c r="P69" i="3" s="1"/>
  <c r="Q68" i="3"/>
  <c r="P68" i="3" s="1"/>
  <c r="Q67" i="3"/>
  <c r="P67" i="3" s="1"/>
  <c r="Q66" i="3"/>
  <c r="P66" i="3" s="1"/>
  <c r="Q65" i="3"/>
  <c r="P65" i="3" s="1"/>
  <c r="Q64" i="3"/>
  <c r="P64" i="3" s="1"/>
  <c r="Q63" i="3"/>
  <c r="P63" i="3" s="1"/>
  <c r="Q62" i="3"/>
  <c r="P62" i="3" s="1"/>
  <c r="Q61" i="3"/>
  <c r="Q58" i="3"/>
  <c r="P58" i="3" s="1"/>
  <c r="Q57" i="3"/>
  <c r="P57" i="3" s="1"/>
  <c r="Q56" i="3"/>
  <c r="P56" i="3" s="1"/>
  <c r="Q55" i="3"/>
  <c r="P55" i="3" s="1"/>
  <c r="Q54" i="3"/>
  <c r="P54" i="3" s="1"/>
  <c r="Q53" i="3"/>
  <c r="P53" i="3" s="1"/>
  <c r="Q52" i="3"/>
  <c r="Q50" i="3"/>
  <c r="P50" i="3" s="1"/>
  <c r="Q49" i="3"/>
  <c r="P49" i="3" s="1"/>
  <c r="Q46" i="3"/>
  <c r="P46" i="3" s="1"/>
  <c r="Q45" i="3"/>
  <c r="P45" i="3" s="1"/>
  <c r="Q44" i="3"/>
  <c r="P44" i="3" s="1"/>
  <c r="Q43" i="3"/>
  <c r="P43" i="3" s="1"/>
  <c r="Q42" i="3"/>
  <c r="P42" i="3" s="1"/>
  <c r="Q41" i="3"/>
  <c r="P41" i="3" s="1"/>
  <c r="Q40" i="3"/>
  <c r="P40" i="3" s="1"/>
  <c r="Q39" i="3"/>
  <c r="P39" i="3" s="1"/>
  <c r="Q38" i="3"/>
  <c r="P38" i="3" s="1"/>
  <c r="Q37" i="3"/>
  <c r="P37" i="3" s="1"/>
  <c r="Q36" i="3"/>
  <c r="P36" i="3" s="1"/>
  <c r="Q35" i="3"/>
  <c r="P35" i="3" s="1"/>
  <c r="Q34" i="3"/>
  <c r="P34" i="3" s="1"/>
  <c r="Q33" i="3"/>
  <c r="P33" i="3" s="1"/>
  <c r="Q32" i="3"/>
  <c r="P32" i="3" s="1"/>
  <c r="Q29" i="3"/>
  <c r="P29" i="3" s="1"/>
  <c r="Q28" i="3"/>
  <c r="P28" i="3" s="1"/>
  <c r="Q27" i="3"/>
  <c r="P27" i="3" s="1"/>
  <c r="Q26" i="3"/>
  <c r="P26" i="3" s="1"/>
  <c r="Q23" i="3"/>
  <c r="P23" i="3" s="1"/>
  <c r="Q22" i="3"/>
  <c r="P22" i="3" s="1"/>
  <c r="Q21" i="3"/>
  <c r="P21" i="3" s="1"/>
  <c r="Q20" i="3"/>
  <c r="P20" i="3" s="1"/>
  <c r="Q19" i="3"/>
  <c r="P19" i="3" s="1"/>
  <c r="Q17" i="3"/>
  <c r="P17" i="3" s="1"/>
  <c r="Q16" i="3"/>
  <c r="P16" i="3" s="1"/>
  <c r="Q15" i="3"/>
  <c r="P15" i="3" s="1"/>
  <c r="P176" i="3" l="1"/>
  <c r="P174" i="3" s="1"/>
  <c r="Q174" i="3"/>
  <c r="Q150" i="3"/>
  <c r="Q13" i="3"/>
  <c r="P168" i="3"/>
  <c r="P163" i="3" s="1"/>
  <c r="Q59" i="3"/>
  <c r="P61" i="3"/>
  <c r="P59" i="3" s="1"/>
  <c r="Q71" i="3"/>
  <c r="P73" i="3"/>
  <c r="P71" i="3" s="1"/>
  <c r="Q47" i="3"/>
  <c r="P52" i="3"/>
  <c r="P47" i="3" s="1"/>
  <c r="Q163" i="3"/>
  <c r="P13" i="3"/>
  <c r="Q183" i="3"/>
  <c r="Q136" i="3"/>
  <c r="Q117" i="3"/>
  <c r="Q110" i="3"/>
  <c r="Q105" i="3"/>
  <c r="Q94" i="3"/>
  <c r="Q84" i="3"/>
  <c r="Q24" i="3"/>
  <c r="P150" i="3"/>
  <c r="P84" i="3"/>
  <c r="P117" i="3"/>
  <c r="P105" i="3"/>
  <c r="P183" i="3"/>
  <c r="P94" i="3"/>
  <c r="P24" i="3"/>
  <c r="P136" i="3"/>
  <c r="P110" i="3"/>
  <c r="Q192" i="3" l="1"/>
  <c r="P192" i="3"/>
  <c r="M183" i="3" l="1"/>
  <c r="G183" i="3"/>
  <c r="M163" i="3"/>
  <c r="G163" i="3"/>
  <c r="M150" i="3"/>
  <c r="G150" i="3"/>
  <c r="M136" i="3"/>
  <c r="G136" i="3"/>
  <c r="M117" i="3"/>
  <c r="G117" i="3"/>
  <c r="M110" i="3"/>
  <c r="G110" i="3"/>
  <c r="M105" i="3"/>
  <c r="G105" i="3"/>
  <c r="M94" i="3"/>
  <c r="G94" i="3"/>
  <c r="M84" i="3"/>
  <c r="G84" i="3"/>
  <c r="M71" i="3"/>
  <c r="G71" i="3"/>
  <c r="M59" i="3"/>
  <c r="G59" i="3"/>
  <c r="M47" i="3"/>
  <c r="G47" i="3"/>
  <c r="M24" i="3"/>
  <c r="G24" i="3"/>
  <c r="L191" i="3"/>
  <c r="I191" i="3" s="1"/>
  <c r="L189" i="3"/>
  <c r="I189" i="3" s="1"/>
  <c r="L188" i="3"/>
  <c r="I188" i="3" s="1"/>
  <c r="L187" i="3"/>
  <c r="I187" i="3" s="1"/>
  <c r="L186" i="3"/>
  <c r="I186" i="3" s="1"/>
  <c r="L185" i="3"/>
  <c r="I185" i="3" s="1"/>
  <c r="L182" i="3"/>
  <c r="I182" i="3" s="1"/>
  <c r="L176" i="3"/>
  <c r="L180" i="3"/>
  <c r="I180" i="3" s="1"/>
  <c r="L179" i="3"/>
  <c r="I179" i="3" s="1"/>
  <c r="L178" i="3"/>
  <c r="I178" i="3" s="1"/>
  <c r="L173" i="3"/>
  <c r="I173" i="3" s="1"/>
  <c r="L172" i="3"/>
  <c r="I172" i="3" s="1"/>
  <c r="L171" i="3"/>
  <c r="I171" i="3" s="1"/>
  <c r="L170" i="3"/>
  <c r="I170" i="3" s="1"/>
  <c r="L169" i="3"/>
  <c r="I169" i="3" s="1"/>
  <c r="L168" i="3"/>
  <c r="I168" i="3" s="1"/>
  <c r="L167" i="3"/>
  <c r="I167" i="3" s="1"/>
  <c r="L165" i="3"/>
  <c r="I165" i="3" s="1"/>
  <c r="L162" i="3"/>
  <c r="I162" i="3" s="1"/>
  <c r="L160" i="3"/>
  <c r="I160" i="3" s="1"/>
  <c r="L159" i="3"/>
  <c r="I159" i="3" s="1"/>
  <c r="L158" i="3"/>
  <c r="I158" i="3" s="1"/>
  <c r="L157" i="3"/>
  <c r="I157" i="3" s="1"/>
  <c r="L156" i="3"/>
  <c r="I156" i="3" s="1"/>
  <c r="L155" i="3"/>
  <c r="I155" i="3" s="1"/>
  <c r="L153" i="3"/>
  <c r="I153" i="3" s="1"/>
  <c r="L152" i="3"/>
  <c r="I152" i="3" s="1"/>
  <c r="L149" i="3"/>
  <c r="I149" i="3" s="1"/>
  <c r="L147" i="3"/>
  <c r="I147" i="3" s="1"/>
  <c r="L146" i="3"/>
  <c r="I146" i="3" s="1"/>
  <c r="L145" i="3"/>
  <c r="I145" i="3" s="1"/>
  <c r="L144" i="3"/>
  <c r="I144" i="3" s="1"/>
  <c r="L143" i="3"/>
  <c r="I143" i="3" s="1"/>
  <c r="L142" i="3"/>
  <c r="I142" i="3" s="1"/>
  <c r="L141" i="3"/>
  <c r="I141" i="3" s="1"/>
  <c r="L140" i="3"/>
  <c r="I140" i="3" s="1"/>
  <c r="L138" i="3"/>
  <c r="I138" i="3" s="1"/>
  <c r="L135" i="3"/>
  <c r="I135" i="3" s="1"/>
  <c r="L133" i="3"/>
  <c r="I133" i="3" s="1"/>
  <c r="L132" i="3"/>
  <c r="I132" i="3" s="1"/>
  <c r="L131" i="3"/>
  <c r="I131" i="3" s="1"/>
  <c r="L130" i="3"/>
  <c r="I130" i="3" s="1"/>
  <c r="L129" i="3"/>
  <c r="I129" i="3" s="1"/>
  <c r="L128" i="3"/>
  <c r="I128" i="3" s="1"/>
  <c r="L127" i="3"/>
  <c r="I127" i="3" s="1"/>
  <c r="L126" i="3"/>
  <c r="I126" i="3" s="1"/>
  <c r="L125" i="3"/>
  <c r="I125" i="3" s="1"/>
  <c r="L124" i="3"/>
  <c r="I124" i="3" s="1"/>
  <c r="L123" i="3"/>
  <c r="I123" i="3" s="1"/>
  <c r="L122" i="3"/>
  <c r="I122" i="3" s="1"/>
  <c r="L120" i="3"/>
  <c r="I120" i="3" s="1"/>
  <c r="L119" i="3"/>
  <c r="I119" i="3" s="1"/>
  <c r="L116" i="3"/>
  <c r="I116" i="3" s="1"/>
  <c r="L115" i="3"/>
  <c r="I115" i="3" s="1"/>
  <c r="L114" i="3"/>
  <c r="I114" i="3" s="1"/>
  <c r="L113" i="3"/>
  <c r="I113" i="3" s="1"/>
  <c r="L112" i="3"/>
  <c r="I112" i="3" s="1"/>
  <c r="L109" i="3"/>
  <c r="I109" i="3" s="1"/>
  <c r="L108" i="3"/>
  <c r="I108" i="3" s="1"/>
  <c r="L107" i="3"/>
  <c r="I107" i="3" s="1"/>
  <c r="L104" i="3"/>
  <c r="I104" i="3" s="1"/>
  <c r="L103" i="3"/>
  <c r="I103" i="3" s="1"/>
  <c r="L102" i="3"/>
  <c r="I102" i="3" s="1"/>
  <c r="L101" i="3"/>
  <c r="I101" i="3" s="1"/>
  <c r="L100" i="3"/>
  <c r="I100" i="3" s="1"/>
  <c r="L99" i="3"/>
  <c r="I99" i="3" s="1"/>
  <c r="L98" i="3"/>
  <c r="I98" i="3" s="1"/>
  <c r="L97" i="3"/>
  <c r="I97" i="3" s="1"/>
  <c r="L96" i="3"/>
  <c r="I96" i="3" s="1"/>
  <c r="L93" i="3"/>
  <c r="I93" i="3" s="1"/>
  <c r="L92" i="3"/>
  <c r="I92" i="3" s="1"/>
  <c r="L91" i="3"/>
  <c r="I91" i="3" s="1"/>
  <c r="L90" i="3"/>
  <c r="I90" i="3" s="1"/>
  <c r="L89" i="3"/>
  <c r="I89" i="3" s="1"/>
  <c r="L88" i="3"/>
  <c r="I88" i="3" s="1"/>
  <c r="L86" i="3"/>
  <c r="I86" i="3" s="1"/>
  <c r="L83" i="3"/>
  <c r="I83" i="3" s="1"/>
  <c r="L82" i="3"/>
  <c r="I82" i="3" s="1"/>
  <c r="L81" i="3"/>
  <c r="I81" i="3" s="1"/>
  <c r="L80" i="3"/>
  <c r="I80" i="3" s="1"/>
  <c r="L79" i="3"/>
  <c r="I79" i="3" s="1"/>
  <c r="L78" i="3"/>
  <c r="I78" i="3" s="1"/>
  <c r="L76" i="3"/>
  <c r="I76" i="3" s="1"/>
  <c r="L75" i="3"/>
  <c r="I75" i="3" s="1"/>
  <c r="L74" i="3"/>
  <c r="I74" i="3" s="1"/>
  <c r="L73" i="3"/>
  <c r="I73" i="3" s="1"/>
  <c r="L70" i="3"/>
  <c r="I70" i="3" s="1"/>
  <c r="L69" i="3"/>
  <c r="I69" i="3" s="1"/>
  <c r="L68" i="3"/>
  <c r="I68" i="3" s="1"/>
  <c r="L67" i="3"/>
  <c r="I67" i="3" s="1"/>
  <c r="L66" i="3"/>
  <c r="I66" i="3" s="1"/>
  <c r="L65" i="3"/>
  <c r="I65" i="3" s="1"/>
  <c r="L64" i="3"/>
  <c r="I64" i="3" s="1"/>
  <c r="L63" i="3"/>
  <c r="I63" i="3" s="1"/>
  <c r="L62" i="3"/>
  <c r="I62" i="3" s="1"/>
  <c r="L61" i="3"/>
  <c r="I61" i="3" s="1"/>
  <c r="L58" i="3"/>
  <c r="I58" i="3" s="1"/>
  <c r="L57" i="3"/>
  <c r="I57" i="3" s="1"/>
  <c r="L56" i="3"/>
  <c r="I56" i="3" s="1"/>
  <c r="L55" i="3"/>
  <c r="I55" i="3" s="1"/>
  <c r="L54" i="3"/>
  <c r="I54" i="3" s="1"/>
  <c r="L53" i="3"/>
  <c r="I53" i="3" s="1"/>
  <c r="L52" i="3"/>
  <c r="I52" i="3" s="1"/>
  <c r="L50" i="3"/>
  <c r="I50" i="3" s="1"/>
  <c r="L49" i="3"/>
  <c r="I49" i="3" s="1"/>
  <c r="L46" i="3"/>
  <c r="I46" i="3" s="1"/>
  <c r="L45" i="3"/>
  <c r="I45" i="3" s="1"/>
  <c r="L44" i="3"/>
  <c r="I44" i="3" s="1"/>
  <c r="L43" i="3"/>
  <c r="I43" i="3" s="1"/>
  <c r="L42" i="3"/>
  <c r="I42" i="3" s="1"/>
  <c r="L41" i="3"/>
  <c r="I41" i="3" s="1"/>
  <c r="L40" i="3"/>
  <c r="I40" i="3" s="1"/>
  <c r="L39" i="3"/>
  <c r="I39" i="3" s="1"/>
  <c r="L38" i="3"/>
  <c r="I38" i="3" s="1"/>
  <c r="L37" i="3"/>
  <c r="I37" i="3" s="1"/>
  <c r="L36" i="3"/>
  <c r="I36" i="3" s="1"/>
  <c r="L35" i="3"/>
  <c r="I35" i="3" s="1"/>
  <c r="L34" i="3"/>
  <c r="I34" i="3" s="1"/>
  <c r="L33" i="3"/>
  <c r="I33" i="3" s="1"/>
  <c r="L32" i="3"/>
  <c r="I32" i="3" s="1"/>
  <c r="L30" i="3"/>
  <c r="I30" i="3" s="1"/>
  <c r="L29" i="3"/>
  <c r="I29" i="3" s="1"/>
  <c r="L28" i="3"/>
  <c r="I28" i="3" s="1"/>
  <c r="L27" i="3"/>
  <c r="I27" i="3" s="1"/>
  <c r="L26" i="3"/>
  <c r="I26" i="3" s="1"/>
  <c r="L22" i="3"/>
  <c r="I22" i="3" s="1"/>
  <c r="L21" i="3"/>
  <c r="I21" i="3" s="1"/>
  <c r="L20" i="3"/>
  <c r="I20" i="3" s="1"/>
  <c r="L19" i="3"/>
  <c r="I19" i="3" s="1"/>
  <c r="L16" i="3"/>
  <c r="I16" i="3" s="1"/>
  <c r="L23" i="3"/>
  <c r="I23" i="3" s="1"/>
  <c r="L17" i="3"/>
  <c r="I17" i="3" s="1"/>
  <c r="L15" i="3"/>
  <c r="I15" i="3" s="1"/>
  <c r="I176" i="3" l="1"/>
  <c r="L174" i="3"/>
  <c r="I174" i="3"/>
  <c r="I183" i="3"/>
  <c r="L13" i="3"/>
  <c r="I24" i="3"/>
  <c r="I59" i="3"/>
  <c r="I84" i="3"/>
  <c r="I105" i="3"/>
  <c r="I117" i="3"/>
  <c r="I150" i="3"/>
  <c r="I47" i="3"/>
  <c r="I71" i="3"/>
  <c r="I94" i="3"/>
  <c r="I110" i="3"/>
  <c r="I136" i="3"/>
  <c r="I163" i="3"/>
  <c r="M192" i="3"/>
  <c r="L71" i="3"/>
  <c r="L47" i="3"/>
  <c r="L84" i="3"/>
  <c r="L110" i="3"/>
  <c r="L136" i="3"/>
  <c r="L150" i="3"/>
  <c r="L183" i="3"/>
  <c r="L59" i="3"/>
  <c r="L105" i="3"/>
  <c r="L163" i="3"/>
  <c r="L24" i="3"/>
  <c r="L117" i="3"/>
  <c r="L94" i="3"/>
  <c r="C192" i="3"/>
  <c r="I13" i="3" l="1"/>
  <c r="I192" i="3" s="1"/>
  <c r="L192" i="3"/>
  <c r="G192" i="3"/>
</calcChain>
</file>

<file path=xl/sharedStrings.xml><?xml version="1.0" encoding="utf-8"?>
<sst xmlns="http://schemas.openxmlformats.org/spreadsheetml/2006/main" count="500" uniqueCount="198">
  <si>
    <t>№ п/п</t>
  </si>
  <si>
    <t>Наличие лицензии (+/-)</t>
  </si>
  <si>
    <t>Наименование ФАП</t>
  </si>
  <si>
    <t>ФАПы, обслуживающие до 100 жителей</t>
  </si>
  <si>
    <t xml:space="preserve"> +</t>
  </si>
  <si>
    <t>ФАП д.Юшкозеро</t>
  </si>
  <si>
    <t>ФАП п.Новое Юшкозеро</t>
  </si>
  <si>
    <t>ФАП п.Куусиниеми</t>
  </si>
  <si>
    <t>ФАП п.Кепа</t>
  </si>
  <si>
    <t>ФАП п.Луусалми</t>
  </si>
  <si>
    <t>+</t>
  </si>
  <si>
    <t>ФАП п.Вешкелица</t>
  </si>
  <si>
    <t>ФАП п.Суоеки</t>
  </si>
  <si>
    <t>ФАП д.Вокнаволок</t>
  </si>
  <si>
    <t>ФАП д.Заречный</t>
  </si>
  <si>
    <t>ФАП п.Гимолы</t>
  </si>
  <si>
    <t>ФАП п.Волома</t>
  </si>
  <si>
    <t>ФАП п.Реболы</t>
  </si>
  <si>
    <t>ФАП п.Пенинга</t>
  </si>
  <si>
    <t>ФАП п.Тикша</t>
  </si>
  <si>
    <t>ФАП п.Райконкоски</t>
  </si>
  <si>
    <t>ФАП п.Гумарино</t>
  </si>
  <si>
    <t>ФАП п.Тойвола</t>
  </si>
  <si>
    <t>ФАП п.Пийтсиеки</t>
  </si>
  <si>
    <t>ФАП п.Лоймола</t>
  </si>
  <si>
    <t>ФАП п.Леппясюрья</t>
  </si>
  <si>
    <t>ФАП п.Золотец</t>
  </si>
  <si>
    <t xml:space="preserve">ФАП с.Нюхча </t>
  </si>
  <si>
    <t>ФАП п.Сумский Посад</t>
  </si>
  <si>
    <t xml:space="preserve">ФАП с.Колежма </t>
  </si>
  <si>
    <t xml:space="preserve">ФАП п.Новое Машезеро </t>
  </si>
  <si>
    <t xml:space="preserve">ФАП с.Шуерецкое </t>
  </si>
  <si>
    <t>ФАП п.Маленга</t>
  </si>
  <si>
    <t xml:space="preserve">ФАП п.Хвойный </t>
  </si>
  <si>
    <t>ФАП д.Педасельга</t>
  </si>
  <si>
    <t>ФАП ст.Шуйская</t>
  </si>
  <si>
    <t>ФАП п.Пай</t>
  </si>
  <si>
    <t>ФАП с.Рыбрека</t>
  </si>
  <si>
    <t>ФАП п.Полга</t>
  </si>
  <si>
    <t>ФАП п.Олений</t>
  </si>
  <si>
    <t>ФАП п.Пертозеро</t>
  </si>
  <si>
    <t>ФАП п.Волдозеро</t>
  </si>
  <si>
    <t>ФАП п.Попов порог</t>
  </si>
  <si>
    <t>ФАП п.Идель</t>
  </si>
  <si>
    <t>ФАП п.Чёрный порог</t>
  </si>
  <si>
    <t>ФАП п.Каменный бор</t>
  </si>
  <si>
    <t>I. ГБУЗ "Сегежская ЦРБ"</t>
  </si>
  <si>
    <t>ФАП п. Эльмус</t>
  </si>
  <si>
    <t>ФАП д. Юркостров</t>
  </si>
  <si>
    <t>ФАП п.Нелгмозеро</t>
  </si>
  <si>
    <t>ФАП п.Березовка</t>
  </si>
  <si>
    <t>ФАП д.Тивдия</t>
  </si>
  <si>
    <t>ФАП п.Марциальные Воды</t>
  </si>
  <si>
    <t>ФАП п.Кедрозеро</t>
  </si>
  <si>
    <t>ФАП д.Уница</t>
  </si>
  <si>
    <t>ФАП д.Улитина Новинка</t>
  </si>
  <si>
    <t>ФАП с.Спасская Губа</t>
  </si>
  <si>
    <t>ФАП д.Ууксу</t>
  </si>
  <si>
    <t>ФАП д.Рауталахти</t>
  </si>
  <si>
    <t>ФАП д.Ряймеля</t>
  </si>
  <si>
    <t>ФАП п.Харлу</t>
  </si>
  <si>
    <t>ФАП д.Хийденсельга</t>
  </si>
  <si>
    <t>ФАП п.Ламбасручей</t>
  </si>
  <si>
    <t>ФАП п.Сергиево</t>
  </si>
  <si>
    <t>ФАП п.Ахвенламби</t>
  </si>
  <si>
    <t>ФАП п.Огорелыши</t>
  </si>
  <si>
    <t>ФАП п.Шалговаара</t>
  </si>
  <si>
    <t>ФАП д.Маслозеро</t>
  </si>
  <si>
    <t>ФАП д.Великая Нива</t>
  </si>
  <si>
    <t>ФАП д.Космозеро</t>
  </si>
  <si>
    <t>ФАП п.Сосновка</t>
  </si>
  <si>
    <t>ФАП п.Габсельга</t>
  </si>
  <si>
    <t>ФАП п.Кривой Порог</t>
  </si>
  <si>
    <t>ФАП п.Панозеро</t>
  </si>
  <si>
    <t>ФАП п.Кузема</t>
  </si>
  <si>
    <t>ФАП п.Маткаселька</t>
  </si>
  <si>
    <t>ФАП п.Заозерный</t>
  </si>
  <si>
    <t xml:space="preserve"> ФАП п.Рускеала</t>
  </si>
  <si>
    <t>ФАП п.Партала</t>
  </si>
  <si>
    <t>ФАП п.Пуйккола</t>
  </si>
  <si>
    <t>ФАП п.Тиурула</t>
  </si>
  <si>
    <t>ФАП п.Куликово</t>
  </si>
  <si>
    <t>ФАП п.Элисенваара</t>
  </si>
  <si>
    <t>ФАП п.Ихала</t>
  </si>
  <si>
    <t>ФАП п.Мийнала</t>
  </si>
  <si>
    <t>ФАП п.Терву</t>
  </si>
  <si>
    <t>ФАП п.Лумиваара</t>
  </si>
  <si>
    <t xml:space="preserve">ФАП п.Речная Сельга </t>
  </si>
  <si>
    <t xml:space="preserve">ФАП д.Мегрега </t>
  </si>
  <si>
    <t xml:space="preserve">ФАП п.Ковера </t>
  </si>
  <si>
    <t xml:space="preserve">ФАП д.Рыпушкалицы </t>
  </si>
  <si>
    <t>ФАП д.Куйтежа</t>
  </si>
  <si>
    <t>ФАП с.Михайловское</t>
  </si>
  <si>
    <t xml:space="preserve">ФАП п.Верхний Олонец </t>
  </si>
  <si>
    <t xml:space="preserve">ФАП д.Коткозеро </t>
  </si>
  <si>
    <t xml:space="preserve">ФАП д.Устье Тулоксы </t>
  </si>
  <si>
    <t>Туксинский ФАП</t>
  </si>
  <si>
    <t>ФАП  п.Соддер</t>
  </si>
  <si>
    <t>ФАП п.Кинелахта</t>
  </si>
  <si>
    <t>ФАП п.Кудама</t>
  </si>
  <si>
    <t>ФАП п.Новые-Пески</t>
  </si>
  <si>
    <t>ФАП п.Падозеро</t>
  </si>
  <si>
    <t>ФАП п.Крошнозеро</t>
  </si>
  <si>
    <t>ФАП п.Сяпся</t>
  </si>
  <si>
    <t>ФАП п.Верхние-Важины</t>
  </si>
  <si>
    <t>ФАП п.Матросы</t>
  </si>
  <si>
    <t xml:space="preserve">ФАП п.Пудожгорский </t>
  </si>
  <si>
    <t xml:space="preserve">ФАП д.Авдеево </t>
  </si>
  <si>
    <t xml:space="preserve">ФАП п.Кривцы </t>
  </si>
  <si>
    <t xml:space="preserve">ФАП п.Колово </t>
  </si>
  <si>
    <t xml:space="preserve">ФАП д.Куганаволок </t>
  </si>
  <si>
    <t xml:space="preserve">ФАП п.Красноборский </t>
  </si>
  <si>
    <t xml:space="preserve">ФАП д.Семеново </t>
  </si>
  <si>
    <t xml:space="preserve">ФАП п.Онежский </t>
  </si>
  <si>
    <t xml:space="preserve">ФАП п.Тамбицы </t>
  </si>
  <si>
    <t>ФАП п.Шальский (Ново - Стеклянский)</t>
  </si>
  <si>
    <t xml:space="preserve">ФАП д.Каршево </t>
  </si>
  <si>
    <t xml:space="preserve">ФАП п.Приречный </t>
  </si>
  <si>
    <t xml:space="preserve">ФАП п.Рагнукса </t>
  </si>
  <si>
    <t xml:space="preserve">ФАП п.Водла </t>
  </si>
  <si>
    <t xml:space="preserve">ФАП п.Подпорожье </t>
  </si>
  <si>
    <t xml:space="preserve">ФАП д.Усть-Река (Колодозерский) </t>
  </si>
  <si>
    <t xml:space="preserve">ФАП п.Чернореченский </t>
  </si>
  <si>
    <t>ФАП п.Бочилово</t>
  </si>
  <si>
    <t>II. ГБУЗ "Пудожская ЦРБ"</t>
  </si>
  <si>
    <t>III. ГБУЗ "Беломорская ЦРБ"</t>
  </si>
  <si>
    <t>IV. ГБУЗ "Медвежьегорская ЦРБ"</t>
  </si>
  <si>
    <t>V. ГБУЗ "Кондопожская ЦРБ"</t>
  </si>
  <si>
    <t>VI. ГБУЗ "Межрайонная больница №1"</t>
  </si>
  <si>
    <t>VII. ГБУЗ "Суоярвская ЦРБ"</t>
  </si>
  <si>
    <t>IIIV. ГБУЗ "Кемская ЦРБ"</t>
  </si>
  <si>
    <t>IX. ГБУЗ "Калевальская ЦРБ"</t>
  </si>
  <si>
    <t>X. ГБУЗ "Сортавальская ЦРБ"</t>
  </si>
  <si>
    <t>XI. ГБУЗ "Олонецкая ЦРБ"</t>
  </si>
  <si>
    <t>XII. ГБУЗ "Пряжинская ЦРБ"</t>
  </si>
  <si>
    <t>XIII. ГБУЗ "Лоухская ЦРБ"</t>
  </si>
  <si>
    <t>XIV. ГБУЗ "Республиканская больница им.В.А. Баранова" (Прионежский филиал)</t>
  </si>
  <si>
    <t>XV. ГБУЗ "Питкярантская ЦРБ"</t>
  </si>
  <si>
    <t>ФАП д.Кубовская</t>
  </si>
  <si>
    <t>ФАП  п.Кубово</t>
  </si>
  <si>
    <t>ФАП п.Сосновый</t>
  </si>
  <si>
    <t>ФАП п.Энгозеро</t>
  </si>
  <si>
    <t>ФАП п.Тунгозеро</t>
  </si>
  <si>
    <t>ФАП п.Софпорог</t>
  </si>
  <si>
    <t>ФАП п.Тэдино</t>
  </si>
  <si>
    <t>ФАП п.Плотина</t>
  </si>
  <si>
    <t>ФАП п.Малиновая Варакка</t>
  </si>
  <si>
    <t>ФАП п.Амбарный</t>
  </si>
  <si>
    <t>ФАП п.Импилахти</t>
  </si>
  <si>
    <t>ФАП п.Лахколампи</t>
  </si>
  <si>
    <t>ФАП п.Пушной</t>
  </si>
  <si>
    <t>-</t>
  </si>
  <si>
    <t>Соответствие                             требованиям, установленным положением об организации оказания первичной медико-санитарной помощи взрослому населению (+/-)</t>
  </si>
  <si>
    <t>Карельский филиал ООО "СМК РЕСО-Мед" -</t>
  </si>
  <si>
    <t>Филиал ООО "СК "Ингосстрах-М" в г.Петрозаводск -</t>
  </si>
  <si>
    <t>* распределение между страховыми медицинскими организациями:</t>
  </si>
  <si>
    <t xml:space="preserve"> -</t>
  </si>
  <si>
    <t>к Тарифному соглашению</t>
  </si>
  <si>
    <t>в сфере обязательного медицинского страхования</t>
  </si>
  <si>
    <t>ВСЕГО</t>
  </si>
  <si>
    <t>Базовый норматив финансо-   вого обеспечения на год, рублей</t>
  </si>
  <si>
    <t>всего</t>
  </si>
  <si>
    <t>в расчете на месяц *</t>
  </si>
  <si>
    <t>коэффи-циент специ-фики оказания медицин-ской помощи</t>
  </si>
  <si>
    <t>ФАП п.Ласанен</t>
  </si>
  <si>
    <t>ФАП Тоунан</t>
  </si>
  <si>
    <t>ФАП Кааламо</t>
  </si>
  <si>
    <t>ФАП д.Ялгуба</t>
  </si>
  <si>
    <t>Республики Карелия на 2024 год</t>
  </si>
  <si>
    <t xml:space="preserve">Перечень фельдшерских пунктов, фельдшерско-акушерских пунктов, размер финансового обеспечения в 2024 году         </t>
  </si>
  <si>
    <t>Базовый норматив финансового обеспечения с учетом коэффициента дифферен-циации и коэффициента доступности, на год, рублей</t>
  </si>
  <si>
    <t>ФАПы, обслуживающие от 101 жителей до 900 жителей</t>
  </si>
  <si>
    <t>ФАПы, обслуживающие от 901 жителей до 1500 жителей</t>
  </si>
  <si>
    <t xml:space="preserve">повышающий коэффициент </t>
  </si>
  <si>
    <t>Размер финансового обеспечения с учетом коэффициента специфики и повышающего коэффициента,  рублей</t>
  </si>
  <si>
    <t>13=гр.7 х гр.10 х гр.11 : 12 мес.</t>
  </si>
  <si>
    <t>Приложение №13</t>
  </si>
  <si>
    <t xml:space="preserve">7=гр.5 х гр.6 </t>
  </si>
  <si>
    <t>Коэф-фици-  ент диффе-рен-   циа-    ции**</t>
  </si>
  <si>
    <t>** с учетом коэффициента доступности медицинской помощи 1,029</t>
  </si>
  <si>
    <t>Размер финансового обеспечения с учетом коэффициента специфики оказания медицинской помощи и повышающего коэффициента на 2024 год, рублей *</t>
  </si>
  <si>
    <t>12=гр.13 х 3 мес.</t>
  </si>
  <si>
    <t>январь - март 2024 года</t>
  </si>
  <si>
    <t xml:space="preserve">в т.ч. повышающий коэффициент </t>
  </si>
  <si>
    <t>17=гр.7 х гр.14  : 12 мес.</t>
  </si>
  <si>
    <t>Размер финансового обеспечения с учетом коэффициента специфики оказания медицинской помощи, рублей</t>
  </si>
  <si>
    <t>коэффи-циент специфики оказания медицин-ской помощи</t>
  </si>
  <si>
    <t>апрель - июнь 2024 года</t>
  </si>
  <si>
    <t>16=гр.17 х 3 мес.</t>
  </si>
  <si>
    <t>21=гр.7 х гр.18  : 12 мес.</t>
  </si>
  <si>
    <t>9=гр.12 + гр.16+гр.20</t>
  </si>
  <si>
    <t>июль - сентябрь 2024 года</t>
  </si>
  <si>
    <t>(в редакции Дополнительного соглашения №11 от 31.10.2024)</t>
  </si>
  <si>
    <t>Численность обслужи-ваемого населения на 01.10.2024 (человек)</t>
  </si>
  <si>
    <t>24=гр.25 х 3 мес.</t>
  </si>
  <si>
    <t>20=гр.21 х 3 мес.</t>
  </si>
  <si>
    <t>25=гр.7 х гр.22  : 12 мес.</t>
  </si>
  <si>
    <t>октябрь - декабрь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</si>
</sst>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₽_-;\-* #,##0.00\ _₽_-;_-* &quot;-&quot;??\ _₽_-;_-@_-"/>
    <numFmt numFmtId="164" formatCode="0.000"/>
    <numFmt numFmtId="165" formatCode="0.00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Tahoma"/>
      <family val="2"/>
      <charset val="204"/>
    </font>
    <font>
      <sz val="11"/>
      <color indexed="8"/>
      <name val="Calibri"/>
      <family val="2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Verdana"/>
      <family val="2"/>
      <charset val="204"/>
    </font>
    <font>
      <sz val="10"/>
      <name val="SimSun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20">
    <xf numFmtId="0" fontId="0" fillId="0" borderId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3" fillId="0" borderId="0"/>
    <xf numFmtId="0" fontId="1" fillId="0" borderId="0"/>
    <xf numFmtId="0" fontId="4" fillId="0" borderId="0"/>
    <xf numFmtId="43" fontId="5" fillId="0" borderId="0" applyBorder="0" applyAlignment="0" applyProtection="0"/>
    <xf numFmtId="43" fontId="5" fillId="0" borderId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Alignment="0" applyProtection="0"/>
    <xf numFmtId="0" fontId="2" fillId="0" borderId="0" applyNumberFormat="0" applyAlignment="0" applyProtection="0"/>
    <xf numFmtId="0" fontId="2" fillId="0" borderId="0" applyNumberFormat="0" applyAlignment="0" applyProtection="0"/>
    <xf numFmtId="0" fontId="2" fillId="0" borderId="0" applyNumberFormat="0" applyAlignment="0" applyProtection="0"/>
    <xf numFmtId="0" fontId="2" fillId="0" borderId="0" applyNumberFormat="0" applyAlignment="0" applyProtection="0"/>
    <xf numFmtId="0" fontId="2" fillId="0" borderId="0" applyNumberFormat="0" applyAlignment="0" applyProtection="0"/>
    <xf numFmtId="0" fontId="2" fillId="0" borderId="0" applyNumberFormat="0" applyFill="0" applyAlignment="0" applyProtection="0"/>
    <xf numFmtId="0" fontId="2" fillId="0" borderId="0" applyNumberFormat="0" applyFill="0" applyAlignment="0" applyProtection="0"/>
    <xf numFmtId="0" fontId="2" fillId="0" borderId="0" applyNumberFormat="0" applyFill="0" applyAlignment="0" applyProtection="0"/>
    <xf numFmtId="0" fontId="2" fillId="0" borderId="0" applyNumberFormat="0" applyFill="0" applyAlignment="0" applyProtection="0"/>
    <xf numFmtId="0" fontId="2" fillId="0" borderId="0" applyNumberFormat="0" applyFill="0" applyAlignment="0" applyProtection="0"/>
    <xf numFmtId="0" fontId="2" fillId="0" borderId="0" applyNumberFormat="0" applyFill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Alignment="0" applyProtection="0"/>
    <xf numFmtId="0" fontId="2" fillId="0" borderId="0" applyNumberFormat="0" applyFill="0" applyAlignment="0" applyProtection="0"/>
    <xf numFmtId="0" fontId="2" fillId="0" borderId="0" applyNumberFormat="0" applyAlignment="0" applyProtection="0"/>
    <xf numFmtId="0" fontId="2" fillId="0" borderId="0" applyNumberFormat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3" fillId="0" borderId="0"/>
    <xf numFmtId="0" fontId="6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2" fillId="0" borderId="0"/>
    <xf numFmtId="0" fontId="1" fillId="0" borderId="0"/>
    <xf numFmtId="0" fontId="7" fillId="0" borderId="0"/>
    <xf numFmtId="0" fontId="7" fillId="0" borderId="0"/>
    <xf numFmtId="0" fontId="2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ont="0" applyAlignment="0" applyProtection="0"/>
    <xf numFmtId="9" fontId="5" fillId="0" borderId="0" applyFont="0" applyFill="0" applyBorder="0" applyAlignment="0" applyProtection="0"/>
    <xf numFmtId="0" fontId="2" fillId="0" borderId="0" applyNumberFormat="0" applyFill="0" applyAlignment="0" applyProtection="0"/>
    <xf numFmtId="0" fontId="2" fillId="0" borderId="0" applyNumberFormat="0" applyFill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</cellStyleXfs>
  <cellXfs count="169">
    <xf numFmtId="0" fontId="0" fillId="0" borderId="0" xfId="0"/>
    <xf numFmtId="0" fontId="10" fillId="2" borderId="0" xfId="0" applyFont="1" applyFill="1" applyAlignment="1">
      <alignment wrapText="1"/>
    </xf>
    <xf numFmtId="0" fontId="10" fillId="0" borderId="0" xfId="0" applyFont="1" applyFill="1" applyAlignment="1">
      <alignment wrapText="1"/>
    </xf>
    <xf numFmtId="0" fontId="15" fillId="0" borderId="1" xfId="0" applyFont="1" applyFill="1" applyBorder="1" applyAlignment="1">
      <alignment horizontal="center"/>
    </xf>
    <xf numFmtId="3" fontId="11" fillId="0" borderId="1" xfId="0" applyNumberFormat="1" applyFont="1" applyFill="1" applyBorder="1" applyAlignment="1">
      <alignment wrapText="1"/>
    </xf>
    <xf numFmtId="4" fontId="13" fillId="0" borderId="0" xfId="0" applyNumberFormat="1" applyFont="1" applyFill="1" applyBorder="1" applyAlignment="1">
      <alignment vertical="center" wrapText="1"/>
    </xf>
    <xf numFmtId="164" fontId="11" fillId="0" borderId="1" xfId="0" applyNumberFormat="1" applyFont="1" applyFill="1" applyBorder="1" applyAlignment="1">
      <alignment horizontal="left" vertical="center" wrapText="1"/>
    </xf>
    <xf numFmtId="3" fontId="10" fillId="0" borderId="1" xfId="0" applyNumberFormat="1" applyFont="1" applyFill="1" applyBorder="1" applyAlignment="1">
      <alignment horizontal="center" wrapText="1"/>
    </xf>
    <xf numFmtId="0" fontId="10" fillId="0" borderId="0" xfId="0" applyFont="1" applyFill="1" applyAlignment="1">
      <alignment horizontal="left" wrapText="1"/>
    </xf>
    <xf numFmtId="4" fontId="13" fillId="0" borderId="0" xfId="0" applyNumberFormat="1" applyFont="1" applyFill="1" applyBorder="1" applyAlignment="1">
      <alignment horizontal="left" vertical="center" wrapText="1"/>
    </xf>
    <xf numFmtId="4" fontId="10" fillId="0" borderId="1" xfId="0" applyNumberFormat="1" applyFont="1" applyFill="1" applyBorder="1" applyAlignment="1">
      <alignment horizontal="left" wrapText="1"/>
    </xf>
    <xf numFmtId="0" fontId="15" fillId="0" borderId="1" xfId="0" applyFont="1" applyFill="1" applyBorder="1" applyAlignment="1">
      <alignment horizontal="left"/>
    </xf>
    <xf numFmtId="0" fontId="10" fillId="0" borderId="1" xfId="0" applyFont="1" applyFill="1" applyBorder="1" applyAlignment="1">
      <alignment horizontal="left" wrapText="1"/>
    </xf>
    <xf numFmtId="4" fontId="13" fillId="0" borderId="0" xfId="0" applyNumberFormat="1" applyFont="1" applyFill="1" applyBorder="1" applyAlignment="1">
      <alignment horizontal="center" vertical="center" wrapText="1"/>
    </xf>
    <xf numFmtId="1" fontId="10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3" fontId="11" fillId="0" borderId="1" xfId="0" applyNumberFormat="1" applyFont="1" applyFill="1" applyBorder="1" applyAlignment="1">
      <alignment horizontal="center" wrapText="1"/>
    </xf>
    <xf numFmtId="4" fontId="11" fillId="0" borderId="1" xfId="0" applyNumberFormat="1" applyFont="1" applyFill="1" applyBorder="1" applyAlignment="1">
      <alignment horizontal="center" wrapText="1"/>
    </xf>
    <xf numFmtId="4" fontId="12" fillId="0" borderId="1" xfId="0" applyNumberFormat="1" applyFont="1" applyFill="1" applyBorder="1" applyAlignment="1">
      <alignment horizontal="right" wrapText="1"/>
    </xf>
    <xf numFmtId="4" fontId="20" fillId="0" borderId="1" xfId="0" applyNumberFormat="1" applyFont="1" applyFill="1" applyBorder="1" applyAlignment="1">
      <alignment horizontal="right"/>
    </xf>
    <xf numFmtId="0" fontId="19" fillId="0" borderId="3" xfId="0" applyFont="1" applyFill="1" applyBorder="1" applyAlignment="1">
      <alignment horizontal="center" wrapText="1"/>
    </xf>
    <xf numFmtId="0" fontId="19" fillId="0" borderId="5" xfId="0" applyFont="1" applyFill="1" applyBorder="1" applyAlignment="1">
      <alignment horizontal="center" wrapText="1"/>
    </xf>
    <xf numFmtId="3" fontId="12" fillId="0" borderId="1" xfId="0" applyNumberFormat="1" applyFont="1" applyFill="1" applyBorder="1" applyAlignment="1">
      <alignment horizontal="center" wrapText="1"/>
    </xf>
    <xf numFmtId="0" fontId="20" fillId="0" borderId="1" xfId="0" applyFont="1" applyFill="1" applyBorder="1" applyAlignment="1">
      <alignment horizontal="center"/>
    </xf>
    <xf numFmtId="0" fontId="15" fillId="0" borderId="1" xfId="0" applyFont="1" applyFill="1" applyBorder="1" applyAlignment="1">
      <alignment horizontal="left" wrapText="1"/>
    </xf>
    <xf numFmtId="0" fontId="16" fillId="0" borderId="2" xfId="0" applyFont="1" applyFill="1" applyBorder="1" applyAlignment="1">
      <alignment wrapText="1"/>
    </xf>
    <xf numFmtId="4" fontId="10" fillId="0" borderId="1" xfId="0" applyNumberFormat="1" applyFont="1" applyFill="1" applyBorder="1" applyAlignment="1">
      <alignment horizontal="center" wrapText="1"/>
    </xf>
    <xf numFmtId="4" fontId="15" fillId="0" borderId="1" xfId="0" applyNumberFormat="1" applyFont="1" applyFill="1" applyBorder="1" applyAlignment="1">
      <alignment horizontal="center"/>
    </xf>
    <xf numFmtId="4" fontId="17" fillId="0" borderId="1" xfId="0" applyNumberFormat="1" applyFont="1" applyFill="1" applyBorder="1" applyAlignment="1">
      <alignment horizontal="right" wrapText="1"/>
    </xf>
    <xf numFmtId="0" fontId="12" fillId="0" borderId="0" xfId="0" applyFont="1" applyFill="1" applyAlignment="1">
      <alignment horizontal="right"/>
    </xf>
    <xf numFmtId="4" fontId="21" fillId="0" borderId="0" xfId="0" applyNumberFormat="1" applyFont="1" applyFill="1" applyBorder="1" applyAlignment="1">
      <alignment horizontal="center" vertical="center" wrapText="1"/>
    </xf>
    <xf numFmtId="4" fontId="10" fillId="0" borderId="14" xfId="0" applyNumberFormat="1" applyFont="1" applyFill="1" applyBorder="1" applyAlignment="1">
      <alignment vertical="center" wrapText="1"/>
    </xf>
    <xf numFmtId="4" fontId="10" fillId="0" borderId="14" xfId="0" applyNumberFormat="1" applyFont="1" applyFill="1" applyBorder="1" applyAlignment="1">
      <alignment horizontal="left" wrapText="1"/>
    </xf>
    <xf numFmtId="4" fontId="18" fillId="0" borderId="2" xfId="0" applyNumberFormat="1" applyFont="1" applyFill="1" applyBorder="1" applyAlignment="1">
      <alignment horizontal="left" wrapText="1"/>
    </xf>
    <xf numFmtId="4" fontId="10" fillId="0" borderId="2" xfId="0" applyNumberFormat="1" applyFont="1" applyFill="1" applyBorder="1" applyAlignment="1">
      <alignment wrapText="1"/>
    </xf>
    <xf numFmtId="4" fontId="10" fillId="0" borderId="14" xfId="0" applyNumberFormat="1" applyFont="1" applyFill="1" applyBorder="1" applyAlignment="1">
      <alignment wrapText="1"/>
    </xf>
    <xf numFmtId="4" fontId="18" fillId="0" borderId="2" xfId="0" applyNumberFormat="1" applyFont="1" applyFill="1" applyBorder="1" applyAlignment="1">
      <alignment wrapText="1"/>
    </xf>
    <xf numFmtId="3" fontId="17" fillId="0" borderId="1" xfId="0" applyNumberFormat="1" applyFont="1" applyFill="1" applyBorder="1" applyAlignment="1">
      <alignment horizontal="center" wrapText="1"/>
    </xf>
    <xf numFmtId="4" fontId="12" fillId="0" borderId="15" xfId="0" applyNumberFormat="1" applyFont="1" applyFill="1" applyBorder="1" applyAlignment="1">
      <alignment horizontal="right" wrapText="1"/>
    </xf>
    <xf numFmtId="4" fontId="20" fillId="0" borderId="15" xfId="0" applyNumberFormat="1" applyFont="1" applyFill="1" applyBorder="1" applyAlignment="1">
      <alignment horizontal="right"/>
    </xf>
    <xf numFmtId="3" fontId="10" fillId="0" borderId="1" xfId="0" applyNumberFormat="1" applyFont="1" applyFill="1" applyBorder="1" applyAlignment="1">
      <alignment horizontal="center" vertical="center" wrapText="1"/>
    </xf>
    <xf numFmtId="4" fontId="10" fillId="0" borderId="17" xfId="0" applyNumberFormat="1" applyFont="1" applyFill="1" applyBorder="1" applyAlignment="1">
      <alignment horizontal="left" wrapText="1"/>
    </xf>
    <xf numFmtId="1" fontId="10" fillId="0" borderId="17" xfId="0" applyNumberFormat="1" applyFont="1" applyFill="1" applyBorder="1" applyAlignment="1">
      <alignment horizontal="center" wrapText="1"/>
    </xf>
    <xf numFmtId="3" fontId="11" fillId="0" borderId="17" xfId="0" applyNumberFormat="1" applyFont="1" applyFill="1" applyBorder="1" applyAlignment="1">
      <alignment horizontal="center" wrapText="1"/>
    </xf>
    <xf numFmtId="4" fontId="10" fillId="0" borderId="17" xfId="0" applyNumberFormat="1" applyFont="1" applyFill="1" applyBorder="1" applyAlignment="1">
      <alignment horizontal="center" wrapText="1"/>
    </xf>
    <xf numFmtId="3" fontId="12" fillId="0" borderId="17" xfId="0" applyNumberFormat="1" applyFont="1" applyFill="1" applyBorder="1" applyAlignment="1">
      <alignment horizontal="center" wrapText="1"/>
    </xf>
    <xf numFmtId="4" fontId="12" fillId="0" borderId="17" xfId="0" applyNumberFormat="1" applyFont="1" applyFill="1" applyBorder="1" applyAlignment="1">
      <alignment horizontal="right" wrapText="1"/>
    </xf>
    <xf numFmtId="4" fontId="12" fillId="0" borderId="18" xfId="0" applyNumberFormat="1" applyFont="1" applyFill="1" applyBorder="1" applyAlignment="1">
      <alignment horizontal="right" wrapText="1"/>
    </xf>
    <xf numFmtId="0" fontId="16" fillId="0" borderId="5" xfId="0" applyFont="1" applyFill="1" applyBorder="1" applyAlignment="1">
      <alignment wrapText="1"/>
    </xf>
    <xf numFmtId="3" fontId="11" fillId="0" borderId="8" xfId="0" applyNumberFormat="1" applyFont="1" applyFill="1" applyBorder="1" applyAlignment="1">
      <alignment horizontal="center" wrapText="1"/>
    </xf>
    <xf numFmtId="4" fontId="17" fillId="0" borderId="19" xfId="0" applyNumberFormat="1" applyFont="1" applyFill="1" applyBorder="1" applyAlignment="1">
      <alignment horizontal="right" wrapText="1"/>
    </xf>
    <xf numFmtId="3" fontId="11" fillId="0" borderId="15" xfId="0" applyNumberFormat="1" applyFont="1" applyFill="1" applyBorder="1" applyAlignment="1">
      <alignment wrapText="1"/>
    </xf>
    <xf numFmtId="4" fontId="17" fillId="0" borderId="15" xfId="0" applyNumberFormat="1" applyFont="1" applyFill="1" applyBorder="1" applyAlignment="1">
      <alignment horizontal="right" wrapText="1"/>
    </xf>
    <xf numFmtId="4" fontId="11" fillId="0" borderId="1" xfId="0" applyNumberFormat="1" applyFont="1" applyFill="1" applyBorder="1" applyAlignment="1">
      <alignment wrapText="1"/>
    </xf>
    <xf numFmtId="4" fontId="12" fillId="0" borderId="1" xfId="0" applyNumberFormat="1" applyFont="1" applyFill="1" applyBorder="1" applyAlignment="1">
      <alignment wrapText="1"/>
    </xf>
    <xf numFmtId="4" fontId="17" fillId="0" borderId="1" xfId="0" applyNumberFormat="1" applyFont="1" applyFill="1" applyBorder="1" applyAlignment="1">
      <alignment wrapText="1"/>
    </xf>
    <xf numFmtId="4" fontId="12" fillId="0" borderId="17" xfId="0" applyNumberFormat="1" applyFont="1" applyFill="1" applyBorder="1" applyAlignment="1">
      <alignment wrapText="1"/>
    </xf>
    <xf numFmtId="4" fontId="20" fillId="0" borderId="1" xfId="0" applyNumberFormat="1" applyFont="1" applyFill="1" applyBorder="1" applyAlignment="1"/>
    <xf numFmtId="4" fontId="10" fillId="0" borderId="27" xfId="0" applyNumberFormat="1" applyFont="1" applyFill="1" applyBorder="1" applyAlignment="1">
      <alignment horizontal="left" wrapText="1"/>
    </xf>
    <xf numFmtId="3" fontId="12" fillId="0" borderId="27" xfId="0" applyNumberFormat="1" applyFont="1" applyFill="1" applyBorder="1" applyAlignment="1">
      <alignment horizontal="center" wrapText="1"/>
    </xf>
    <xf numFmtId="4" fontId="12" fillId="0" borderId="27" xfId="0" applyNumberFormat="1" applyFont="1" applyFill="1" applyBorder="1" applyAlignment="1">
      <alignment wrapText="1"/>
    </xf>
    <xf numFmtId="4" fontId="12" fillId="0" borderId="27" xfId="0" applyNumberFormat="1" applyFont="1" applyFill="1" applyBorder="1" applyAlignment="1">
      <alignment horizontal="right" wrapText="1"/>
    </xf>
    <xf numFmtId="4" fontId="12" fillId="0" borderId="28" xfId="0" applyNumberFormat="1" applyFont="1" applyFill="1" applyBorder="1" applyAlignment="1">
      <alignment horizontal="right" wrapText="1"/>
    </xf>
    <xf numFmtId="3" fontId="11" fillId="0" borderId="29" xfId="0" applyNumberFormat="1" applyFont="1" applyFill="1" applyBorder="1" applyAlignment="1">
      <alignment horizontal="center" wrapText="1"/>
    </xf>
    <xf numFmtId="4" fontId="18" fillId="0" borderId="5" xfId="0" applyNumberFormat="1" applyFont="1" applyFill="1" applyBorder="1" applyAlignment="1">
      <alignment horizontal="left" wrapText="1"/>
    </xf>
    <xf numFmtId="164" fontId="18" fillId="0" borderId="5" xfId="0" applyNumberFormat="1" applyFont="1" applyFill="1" applyBorder="1" applyAlignment="1">
      <alignment horizontal="right" wrapText="1"/>
    </xf>
    <xf numFmtId="3" fontId="12" fillId="0" borderId="29" xfId="0" applyNumberFormat="1" applyFont="1" applyFill="1" applyBorder="1" applyAlignment="1">
      <alignment horizontal="center" wrapText="1"/>
    </xf>
    <xf numFmtId="4" fontId="17" fillId="0" borderId="29" xfId="0" applyNumberFormat="1" applyFont="1" applyFill="1" applyBorder="1" applyAlignment="1">
      <alignment wrapText="1"/>
    </xf>
    <xf numFmtId="4" fontId="17" fillId="0" borderId="29" xfId="0" applyNumberFormat="1" applyFont="1" applyFill="1" applyBorder="1" applyAlignment="1">
      <alignment horizontal="right" wrapText="1"/>
    </xf>
    <xf numFmtId="4" fontId="17" fillId="0" borderId="30" xfId="0" applyNumberFormat="1" applyFont="1" applyFill="1" applyBorder="1" applyAlignment="1">
      <alignment horizontal="right" wrapText="1"/>
    </xf>
    <xf numFmtId="0" fontId="16" fillId="0" borderId="13" xfId="0" applyFont="1" applyFill="1" applyBorder="1" applyAlignment="1">
      <alignment horizontal="left" vertical="center" wrapText="1"/>
    </xf>
    <xf numFmtId="3" fontId="21" fillId="0" borderId="0" xfId="0" applyNumberFormat="1" applyFont="1" applyFill="1" applyAlignment="1">
      <alignment vertical="top" wrapText="1"/>
    </xf>
    <xf numFmtId="3" fontId="10" fillId="0" borderId="0" xfId="0" applyNumberFormat="1" applyFont="1" applyFill="1" applyAlignment="1">
      <alignment horizontal="center" wrapText="1"/>
    </xf>
    <xf numFmtId="3" fontId="10" fillId="0" borderId="0" xfId="0" applyNumberFormat="1" applyFont="1" applyFill="1" applyAlignment="1">
      <alignment wrapText="1"/>
    </xf>
    <xf numFmtId="4" fontId="17" fillId="0" borderId="22" xfId="0" applyNumberFormat="1" applyFont="1" applyFill="1" applyBorder="1" applyAlignment="1">
      <alignment horizontal="center" vertical="center" wrapText="1"/>
    </xf>
    <xf numFmtId="3" fontId="19" fillId="0" borderId="3" xfId="0" applyNumberFormat="1" applyFont="1" applyFill="1" applyBorder="1" applyAlignment="1">
      <alignment horizontal="center" wrapText="1"/>
    </xf>
    <xf numFmtId="0" fontId="18" fillId="0" borderId="13" xfId="0" applyFont="1" applyFill="1" applyBorder="1" applyAlignment="1">
      <alignment horizontal="left" vertical="center" wrapText="1"/>
    </xf>
    <xf numFmtId="3" fontId="12" fillId="0" borderId="8" xfId="0" applyNumberFormat="1" applyFont="1" applyFill="1" applyBorder="1" applyAlignment="1">
      <alignment horizontal="center" wrapText="1"/>
    </xf>
    <xf numFmtId="4" fontId="17" fillId="0" borderId="8" xfId="0" applyNumberFormat="1" applyFont="1" applyFill="1" applyBorder="1" applyAlignment="1">
      <alignment wrapText="1"/>
    </xf>
    <xf numFmtId="4" fontId="17" fillId="0" borderId="8" xfId="0" applyNumberFormat="1" applyFont="1" applyFill="1" applyBorder="1" applyAlignment="1">
      <alignment horizontal="right" wrapText="1"/>
    </xf>
    <xf numFmtId="4" fontId="15" fillId="0" borderId="27" xfId="0" applyNumberFormat="1" applyFont="1" applyFill="1" applyBorder="1" applyAlignment="1">
      <alignment horizontal="center"/>
    </xf>
    <xf numFmtId="9" fontId="10" fillId="0" borderId="0" xfId="0" applyNumberFormat="1" applyFont="1" applyFill="1" applyAlignment="1">
      <alignment wrapText="1"/>
    </xf>
    <xf numFmtId="3" fontId="11" fillId="0" borderId="0" xfId="0" applyNumberFormat="1" applyFont="1" applyFill="1" applyAlignment="1">
      <alignment wrapText="1"/>
    </xf>
    <xf numFmtId="3" fontId="23" fillId="0" borderId="3" xfId="0" applyNumberFormat="1" applyFont="1" applyFill="1" applyBorder="1" applyAlignment="1">
      <alignment horizontal="center" wrapText="1"/>
    </xf>
    <xf numFmtId="3" fontId="10" fillId="0" borderId="1" xfId="0" applyNumberFormat="1" applyFont="1" applyFill="1" applyBorder="1" applyAlignment="1">
      <alignment wrapText="1"/>
    </xf>
    <xf numFmtId="3" fontId="11" fillId="0" borderId="0" xfId="0" applyNumberFormat="1" applyFont="1" applyFill="1" applyAlignment="1">
      <alignment vertical="top" wrapText="1"/>
    </xf>
    <xf numFmtId="0" fontId="11" fillId="0" borderId="1" xfId="0" applyFont="1" applyFill="1" applyBorder="1" applyAlignment="1">
      <alignment vertical="center" wrapText="1"/>
    </xf>
    <xf numFmtId="0" fontId="11" fillId="0" borderId="15" xfId="0" applyFont="1" applyFill="1" applyBorder="1" applyAlignment="1">
      <alignment vertical="center" wrapText="1"/>
    </xf>
    <xf numFmtId="3" fontId="10" fillId="0" borderId="2" xfId="0" applyNumberFormat="1" applyFont="1" applyFill="1" applyBorder="1" applyAlignment="1">
      <alignment horizontal="center" wrapText="1"/>
    </xf>
    <xf numFmtId="4" fontId="17" fillId="0" borderId="7" xfId="0" applyNumberFormat="1" applyFont="1" applyFill="1" applyBorder="1" applyAlignment="1">
      <alignment horizontal="center" vertical="center" wrapText="1"/>
    </xf>
    <xf numFmtId="165" fontId="11" fillId="0" borderId="1" xfId="0" applyNumberFormat="1" applyFont="1" applyFill="1" applyBorder="1" applyAlignment="1">
      <alignment horizontal="center" wrapText="1"/>
    </xf>
    <xf numFmtId="165" fontId="17" fillId="0" borderId="1" xfId="0" applyNumberFormat="1" applyFont="1" applyFill="1" applyBorder="1" applyAlignment="1">
      <alignment horizontal="center" wrapText="1"/>
    </xf>
    <xf numFmtId="165" fontId="17" fillId="0" borderId="1" xfId="0" applyNumberFormat="1" applyFont="1" applyFill="1" applyBorder="1" applyAlignment="1">
      <alignment horizontal="right" wrapText="1"/>
    </xf>
    <xf numFmtId="165" fontId="11" fillId="0" borderId="1" xfId="0" applyNumberFormat="1" applyFont="1" applyFill="1" applyBorder="1" applyAlignment="1">
      <alignment vertical="center" wrapText="1"/>
    </xf>
    <xf numFmtId="165" fontId="17" fillId="0" borderId="17" xfId="0" applyNumberFormat="1" applyFont="1" applyFill="1" applyBorder="1" applyAlignment="1">
      <alignment horizontal="center" wrapText="1"/>
    </xf>
    <xf numFmtId="165" fontId="24" fillId="0" borderId="1" xfId="0" applyNumberFormat="1" applyFont="1" applyFill="1" applyBorder="1" applyAlignment="1">
      <alignment horizontal="center"/>
    </xf>
    <xf numFmtId="165" fontId="17" fillId="0" borderId="27" xfId="0" applyNumberFormat="1" applyFont="1" applyFill="1" applyBorder="1" applyAlignment="1">
      <alignment horizontal="center" wrapText="1"/>
    </xf>
    <xf numFmtId="0" fontId="11" fillId="0" borderId="2" xfId="0" applyFont="1" applyFill="1" applyBorder="1" applyAlignment="1">
      <alignment wrapText="1"/>
    </xf>
    <xf numFmtId="1" fontId="10" fillId="0" borderId="9" xfId="0" applyNumberFormat="1" applyFont="1" applyFill="1" applyBorder="1" applyAlignment="1">
      <alignment horizontal="left" wrapText="1"/>
    </xf>
    <xf numFmtId="1" fontId="10" fillId="0" borderId="1" xfId="0" applyNumberFormat="1" applyFont="1" applyFill="1" applyBorder="1" applyAlignment="1">
      <alignment horizontal="left" wrapText="1"/>
    </xf>
    <xf numFmtId="1" fontId="11" fillId="0" borderId="1" xfId="0" applyNumberFormat="1" applyFont="1" applyFill="1" applyBorder="1" applyAlignment="1">
      <alignment horizontal="center" wrapText="1"/>
    </xf>
    <xf numFmtId="0" fontId="10" fillId="0" borderId="9" xfId="0" applyFont="1" applyFill="1" applyBorder="1" applyAlignment="1">
      <alignment horizontal="left" wrapText="1"/>
    </xf>
    <xf numFmtId="0" fontId="10" fillId="0" borderId="0" xfId="0" applyFont="1" applyFill="1" applyAlignment="1">
      <alignment horizontal="left" vertical="center" wrapText="1"/>
    </xf>
    <xf numFmtId="0" fontId="19" fillId="0" borderId="4" xfId="0" applyFont="1" applyFill="1" applyBorder="1" applyAlignment="1">
      <alignment horizontal="center" wrapText="1"/>
    </xf>
    <xf numFmtId="0" fontId="16" fillId="0" borderId="13" xfId="0" applyFont="1" applyFill="1" applyBorder="1" applyAlignment="1">
      <alignment vertical="center" wrapText="1"/>
    </xf>
    <xf numFmtId="0" fontId="10" fillId="0" borderId="12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left"/>
    </xf>
    <xf numFmtId="0" fontId="10" fillId="0" borderId="16" xfId="0" applyFont="1" applyFill="1" applyBorder="1" applyAlignment="1">
      <alignment horizontal="left" wrapText="1"/>
    </xf>
    <xf numFmtId="0" fontId="10" fillId="0" borderId="26" xfId="0" applyFont="1" applyFill="1" applyBorder="1" applyAlignment="1">
      <alignment horizontal="left" wrapText="1"/>
    </xf>
    <xf numFmtId="3" fontId="10" fillId="0" borderId="27" xfId="0" applyNumberFormat="1" applyFont="1" applyFill="1" applyBorder="1" applyAlignment="1">
      <alignment horizontal="center" wrapText="1"/>
    </xf>
    <xf numFmtId="0" fontId="15" fillId="0" borderId="27" xfId="0" applyFont="1" applyFill="1" applyBorder="1" applyAlignment="1">
      <alignment horizontal="center"/>
    </xf>
    <xf numFmtId="0" fontId="22" fillId="0" borderId="0" xfId="0" applyFont="1" applyFill="1" applyBorder="1" applyAlignment="1">
      <alignment vertical="top"/>
    </xf>
    <xf numFmtId="0" fontId="11" fillId="0" borderId="14" xfId="0" applyFont="1" applyFill="1" applyBorder="1" applyAlignment="1">
      <alignment vertical="center" wrapText="1"/>
    </xf>
    <xf numFmtId="0" fontId="10" fillId="0" borderId="0" xfId="0" applyFont="1" applyFill="1" applyAlignment="1">
      <alignment horizontal="center" wrapText="1"/>
    </xf>
    <xf numFmtId="165" fontId="10" fillId="0" borderId="1" xfId="0" applyNumberFormat="1" applyFont="1" applyFill="1" applyBorder="1" applyAlignment="1">
      <alignment wrapText="1"/>
    </xf>
    <xf numFmtId="165" fontId="10" fillId="0" borderId="1" xfId="0" applyNumberFormat="1" applyFont="1" applyFill="1" applyBorder="1" applyAlignment="1">
      <alignment horizontal="right" wrapText="1"/>
    </xf>
    <xf numFmtId="165" fontId="18" fillId="0" borderId="2" xfId="0" applyNumberFormat="1" applyFont="1" applyFill="1" applyBorder="1" applyAlignment="1">
      <alignment horizontal="right" wrapText="1"/>
    </xf>
    <xf numFmtId="165" fontId="11" fillId="0" borderId="1" xfId="0" applyNumberFormat="1" applyFont="1" applyFill="1" applyBorder="1" applyAlignment="1">
      <alignment horizontal="left" vertical="center" wrapText="1"/>
    </xf>
    <xf numFmtId="165" fontId="10" fillId="0" borderId="2" xfId="0" applyNumberFormat="1" applyFont="1" applyFill="1" applyBorder="1" applyAlignment="1">
      <alignment horizontal="right" wrapText="1"/>
    </xf>
    <xf numFmtId="165" fontId="11" fillId="0" borderId="14" xfId="0" applyNumberFormat="1" applyFont="1" applyFill="1" applyBorder="1" applyAlignment="1">
      <alignment wrapText="1"/>
    </xf>
    <xf numFmtId="165" fontId="10" fillId="0" borderId="17" xfId="0" applyNumberFormat="1" applyFont="1" applyFill="1" applyBorder="1" applyAlignment="1">
      <alignment horizontal="right" wrapText="1"/>
    </xf>
    <xf numFmtId="165" fontId="15" fillId="0" borderId="1" xfId="0" applyNumberFormat="1" applyFont="1" applyFill="1" applyBorder="1" applyAlignment="1">
      <alignment horizontal="right"/>
    </xf>
    <xf numFmtId="165" fontId="15" fillId="0" borderId="27" xfId="0" applyNumberFormat="1" applyFont="1" applyFill="1" applyBorder="1" applyAlignment="1">
      <alignment horizontal="right"/>
    </xf>
    <xf numFmtId="4" fontId="17" fillId="0" borderId="7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Fill="1" applyAlignment="1">
      <alignment wrapText="1"/>
    </xf>
    <xf numFmtId="4" fontId="10" fillId="2" borderId="0" xfId="0" applyNumberFormat="1" applyFont="1" applyFill="1" applyAlignment="1">
      <alignment wrapText="1"/>
    </xf>
    <xf numFmtId="4" fontId="17" fillId="0" borderId="7" xfId="0" applyNumberFormat="1" applyFont="1" applyFill="1" applyBorder="1" applyAlignment="1">
      <alignment horizontal="center" vertical="center" wrapText="1"/>
    </xf>
    <xf numFmtId="4" fontId="17" fillId="0" borderId="7" xfId="0" applyNumberFormat="1" applyFont="1" applyFill="1" applyBorder="1" applyAlignment="1">
      <alignment horizontal="center" vertical="center" wrapText="1"/>
    </xf>
    <xf numFmtId="3" fontId="12" fillId="0" borderId="0" xfId="0" applyNumberFormat="1" applyFont="1" applyFill="1" applyAlignment="1">
      <alignment horizontal="right" wrapText="1"/>
    </xf>
    <xf numFmtId="4" fontId="17" fillId="0" borderId="4" xfId="0" applyNumberFormat="1" applyFont="1" applyFill="1" applyBorder="1" applyAlignment="1">
      <alignment horizontal="center" vertical="center" wrapText="1"/>
    </xf>
    <xf numFmtId="4" fontId="17" fillId="0" borderId="5" xfId="0" applyNumberFormat="1" applyFont="1" applyFill="1" applyBorder="1" applyAlignment="1">
      <alignment horizontal="center" vertical="center" wrapText="1"/>
    </xf>
    <xf numFmtId="4" fontId="17" fillId="0" borderId="24" xfId="0" applyNumberFormat="1" applyFont="1" applyFill="1" applyBorder="1" applyAlignment="1">
      <alignment horizontal="center" vertical="center" wrapText="1"/>
    </xf>
    <xf numFmtId="4" fontId="17" fillId="0" borderId="6" xfId="0" applyNumberFormat="1" applyFont="1" applyFill="1" applyBorder="1" applyAlignment="1">
      <alignment horizontal="center" vertical="center" wrapText="1"/>
    </xf>
    <xf numFmtId="4" fontId="17" fillId="0" borderId="10" xfId="0" applyNumberFormat="1" applyFont="1" applyFill="1" applyBorder="1" applyAlignment="1">
      <alignment horizontal="center" vertical="center" wrapText="1"/>
    </xf>
    <xf numFmtId="4" fontId="17" fillId="0" borderId="7" xfId="0" applyNumberFormat="1" applyFont="1" applyFill="1" applyBorder="1" applyAlignment="1">
      <alignment horizontal="center" vertical="center" wrapText="1"/>
    </xf>
    <xf numFmtId="4" fontId="17" fillId="0" borderId="31" xfId="0" applyNumberFormat="1" applyFont="1" applyFill="1" applyBorder="1" applyAlignment="1">
      <alignment horizontal="center" vertical="center" wrapText="1"/>
    </xf>
    <xf numFmtId="4" fontId="17" fillId="0" borderId="32" xfId="0" applyNumberFormat="1" applyFont="1" applyFill="1" applyBorder="1" applyAlignment="1">
      <alignment horizontal="center" vertical="center" wrapText="1"/>
    </xf>
    <xf numFmtId="4" fontId="17" fillId="0" borderId="25" xfId="0" applyNumberFormat="1" applyFont="1" applyFill="1" applyBorder="1" applyAlignment="1">
      <alignment horizontal="center" vertical="center" wrapText="1"/>
    </xf>
    <xf numFmtId="4" fontId="17" fillId="0" borderId="23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wrapText="1"/>
    </xf>
    <xf numFmtId="0" fontId="11" fillId="0" borderId="12" xfId="0" applyFont="1" applyFill="1" applyBorder="1" applyAlignment="1">
      <alignment horizontal="left" wrapText="1"/>
    </xf>
    <xf numFmtId="0" fontId="11" fillId="0" borderId="2" xfId="0" applyFont="1" applyFill="1" applyBorder="1" applyAlignment="1">
      <alignment horizontal="left" wrapText="1"/>
    </xf>
    <xf numFmtId="0" fontId="11" fillId="0" borderId="14" xfId="0" applyFont="1" applyFill="1" applyBorder="1" applyAlignment="1">
      <alignment horizontal="left" wrapText="1"/>
    </xf>
    <xf numFmtId="0" fontId="16" fillId="0" borderId="4" xfId="0" applyFont="1" applyFill="1" applyBorder="1" applyAlignment="1">
      <alignment horizontal="left" wrapText="1"/>
    </xf>
    <xf numFmtId="0" fontId="16" fillId="0" borderId="20" xfId="0" applyFont="1" applyFill="1" applyBorder="1" applyAlignment="1">
      <alignment horizontal="left" wrapText="1"/>
    </xf>
    <xf numFmtId="0" fontId="21" fillId="0" borderId="0" xfId="0" applyFont="1" applyFill="1" applyAlignment="1">
      <alignment horizontal="center" vertical="top" wrapText="1"/>
    </xf>
    <xf numFmtId="0" fontId="16" fillId="0" borderId="12" xfId="0" applyFont="1" applyFill="1" applyBorder="1" applyAlignment="1">
      <alignment horizontal="left" wrapText="1"/>
    </xf>
    <xf numFmtId="0" fontId="16" fillId="0" borderId="14" xfId="0" applyFont="1" applyFill="1" applyBorder="1" applyAlignment="1">
      <alignment horizontal="left" wrapText="1"/>
    </xf>
    <xf numFmtId="0" fontId="11" fillId="0" borderId="12" xfId="0" applyFont="1" applyFill="1" applyBorder="1" applyAlignment="1">
      <alignment horizontal="center" wrapText="1"/>
    </xf>
    <xf numFmtId="0" fontId="11" fillId="0" borderId="2" xfId="0" applyFont="1" applyFill="1" applyBorder="1" applyAlignment="1">
      <alignment horizontal="center" wrapText="1"/>
    </xf>
    <xf numFmtId="0" fontId="11" fillId="0" borderId="12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left" vertical="center" wrapText="1"/>
    </xf>
    <xf numFmtId="1" fontId="11" fillId="0" borderId="12" xfId="0" applyNumberFormat="1" applyFont="1" applyFill="1" applyBorder="1" applyAlignment="1">
      <alignment horizontal="left" wrapText="1"/>
    </xf>
    <xf numFmtId="1" fontId="11" fillId="0" borderId="2" xfId="0" applyNumberFormat="1" applyFont="1" applyFill="1" applyBorder="1" applyAlignment="1">
      <alignment horizontal="left" wrapText="1"/>
    </xf>
    <xf numFmtId="1" fontId="11" fillId="0" borderId="14" xfId="0" applyNumberFormat="1" applyFont="1" applyFill="1" applyBorder="1" applyAlignment="1">
      <alignment horizontal="left" wrapText="1"/>
    </xf>
    <xf numFmtId="0" fontId="11" fillId="0" borderId="12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vertical="center" wrapText="1"/>
    </xf>
    <xf numFmtId="0" fontId="11" fillId="0" borderId="14" xfId="0" applyFont="1" applyFill="1" applyBorder="1" applyAlignment="1">
      <alignment vertical="center" wrapText="1"/>
    </xf>
    <xf numFmtId="0" fontId="10" fillId="0" borderId="0" xfId="0" applyFont="1" applyFill="1" applyAlignment="1">
      <alignment horizontal="center" wrapText="1"/>
    </xf>
    <xf numFmtId="4" fontId="13" fillId="2" borderId="0" xfId="0" applyNumberFormat="1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4" fontId="14" fillId="0" borderId="6" xfId="0" applyNumberFormat="1" applyFont="1" applyFill="1" applyBorder="1" applyAlignment="1">
      <alignment horizontal="center" vertical="center" wrapText="1"/>
    </xf>
    <xf numFmtId="4" fontId="14" fillId="0" borderId="10" xfId="0" applyNumberFormat="1" applyFont="1" applyFill="1" applyBorder="1" applyAlignment="1">
      <alignment horizontal="center" vertical="center" wrapText="1"/>
    </xf>
    <xf numFmtId="4" fontId="14" fillId="0" borderId="7" xfId="0" applyNumberFormat="1" applyFont="1" applyFill="1" applyBorder="1" applyAlignment="1">
      <alignment horizontal="center" vertical="center" wrapText="1"/>
    </xf>
    <xf numFmtId="3" fontId="12" fillId="0" borderId="0" xfId="0" applyNumberFormat="1" applyFont="1" applyFill="1" applyAlignment="1">
      <alignment horizontal="right" wrapText="1"/>
    </xf>
    <xf numFmtId="0" fontId="16" fillId="0" borderId="11" xfId="0" applyFont="1" applyFill="1" applyBorder="1" applyAlignment="1">
      <alignment horizontal="left" wrapText="1"/>
    </xf>
    <xf numFmtId="0" fontId="16" fillId="0" borderId="21" xfId="0" applyFont="1" applyFill="1" applyBorder="1" applyAlignment="1">
      <alignment horizontal="left" wrapText="1"/>
    </xf>
  </cellXfs>
  <cellStyles count="120">
    <cellStyle name="20% — акцент1 2" xfId="1" xr:uid="{00000000-0005-0000-0000-000000000000}"/>
    <cellStyle name="20% — акцент2 2" xfId="2" xr:uid="{00000000-0005-0000-0000-000001000000}"/>
    <cellStyle name="20% — акцент3 2" xfId="3" xr:uid="{00000000-0005-0000-0000-000002000000}"/>
    <cellStyle name="20% — акцент4 2" xfId="4" xr:uid="{00000000-0005-0000-0000-000003000000}"/>
    <cellStyle name="20% — акцент5 2" xfId="5" xr:uid="{00000000-0005-0000-0000-000004000000}"/>
    <cellStyle name="20% — акцент6 2" xfId="6" xr:uid="{00000000-0005-0000-0000-000005000000}"/>
    <cellStyle name="20% — акцент6 3" xfId="7" xr:uid="{00000000-0005-0000-0000-000006000000}"/>
    <cellStyle name="40% — акцент1 2" xfId="8" xr:uid="{00000000-0005-0000-0000-000007000000}"/>
    <cellStyle name="40% — акцент1 3" xfId="9" xr:uid="{00000000-0005-0000-0000-000008000000}"/>
    <cellStyle name="40% — акцент2 2" xfId="10" xr:uid="{00000000-0005-0000-0000-000009000000}"/>
    <cellStyle name="40% — акцент2 3" xfId="11" xr:uid="{00000000-0005-0000-0000-00000A000000}"/>
    <cellStyle name="40% — акцент3 2" xfId="12" xr:uid="{00000000-0005-0000-0000-00000B000000}"/>
    <cellStyle name="40% — акцент3 3" xfId="13" xr:uid="{00000000-0005-0000-0000-00000C000000}"/>
    <cellStyle name="40% — акцент4 2" xfId="14" xr:uid="{00000000-0005-0000-0000-00000D000000}"/>
    <cellStyle name="40% — акцент4 3" xfId="15" xr:uid="{00000000-0005-0000-0000-00000E000000}"/>
    <cellStyle name="40% — акцент5 2" xfId="16" xr:uid="{00000000-0005-0000-0000-00000F000000}"/>
    <cellStyle name="40% — акцент5 3" xfId="17" xr:uid="{00000000-0005-0000-0000-000010000000}"/>
    <cellStyle name="40% — акцент6 2" xfId="18" xr:uid="{00000000-0005-0000-0000-000011000000}"/>
    <cellStyle name="40% — акцент6 3" xfId="19" xr:uid="{00000000-0005-0000-0000-000012000000}"/>
    <cellStyle name="60% — акцент1 2" xfId="20" xr:uid="{00000000-0005-0000-0000-000013000000}"/>
    <cellStyle name="60% — акцент1 3" xfId="21" xr:uid="{00000000-0005-0000-0000-000014000000}"/>
    <cellStyle name="60% — акцент2 2" xfId="22" xr:uid="{00000000-0005-0000-0000-000015000000}"/>
    <cellStyle name="60% — акцент2 3" xfId="23" xr:uid="{00000000-0005-0000-0000-000016000000}"/>
    <cellStyle name="60% — акцент3 2" xfId="24" xr:uid="{00000000-0005-0000-0000-000017000000}"/>
    <cellStyle name="60% — акцент3 3" xfId="25" xr:uid="{00000000-0005-0000-0000-000018000000}"/>
    <cellStyle name="60% — акцент4 2" xfId="26" xr:uid="{00000000-0005-0000-0000-000019000000}"/>
    <cellStyle name="60% — акцент4 3" xfId="27" xr:uid="{00000000-0005-0000-0000-00001A000000}"/>
    <cellStyle name="60% — акцент5 2" xfId="28" xr:uid="{00000000-0005-0000-0000-00001B000000}"/>
    <cellStyle name="60% — акцент5 3" xfId="29" xr:uid="{00000000-0005-0000-0000-00001C000000}"/>
    <cellStyle name="60% — акцент6 2" xfId="30" xr:uid="{00000000-0005-0000-0000-00001D000000}"/>
    <cellStyle name="60% — акцент6 3" xfId="31" xr:uid="{00000000-0005-0000-0000-00001E000000}"/>
    <cellStyle name="Excel Built-in Normal" xfId="32" xr:uid="{00000000-0005-0000-0000-00001F000000}"/>
    <cellStyle name="Normal 2" xfId="33" xr:uid="{00000000-0005-0000-0000-000020000000}"/>
    <cellStyle name="Normal_ICD10" xfId="34" xr:uid="{00000000-0005-0000-0000-000021000000}"/>
    <cellStyle name="TableStyleLight1" xfId="35" xr:uid="{00000000-0005-0000-0000-000022000000}"/>
    <cellStyle name="TableStyleLight1 2" xfId="36" xr:uid="{00000000-0005-0000-0000-000023000000}"/>
    <cellStyle name="Акцент1 2" xfId="37" xr:uid="{00000000-0005-0000-0000-000024000000}"/>
    <cellStyle name="Акцент1 3" xfId="38" xr:uid="{00000000-0005-0000-0000-000025000000}"/>
    <cellStyle name="Акцент2 2" xfId="39" xr:uid="{00000000-0005-0000-0000-000026000000}"/>
    <cellStyle name="Акцент2 3" xfId="40" xr:uid="{00000000-0005-0000-0000-000027000000}"/>
    <cellStyle name="Акцент3 2" xfId="41" xr:uid="{00000000-0005-0000-0000-000028000000}"/>
    <cellStyle name="Акцент3 3" xfId="42" xr:uid="{00000000-0005-0000-0000-000029000000}"/>
    <cellStyle name="Акцент4 2" xfId="43" xr:uid="{00000000-0005-0000-0000-00002A000000}"/>
    <cellStyle name="Акцент4 3" xfId="44" xr:uid="{00000000-0005-0000-0000-00002B000000}"/>
    <cellStyle name="Акцент5 2" xfId="45" xr:uid="{00000000-0005-0000-0000-00002C000000}"/>
    <cellStyle name="Акцент5 3" xfId="46" xr:uid="{00000000-0005-0000-0000-00002D000000}"/>
    <cellStyle name="Акцент6 2" xfId="47" xr:uid="{00000000-0005-0000-0000-00002E000000}"/>
    <cellStyle name="Акцент6 3" xfId="48" xr:uid="{00000000-0005-0000-0000-00002F000000}"/>
    <cellStyle name="Ввод  2" xfId="49" xr:uid="{00000000-0005-0000-0000-000030000000}"/>
    <cellStyle name="Ввод  3" xfId="50" xr:uid="{00000000-0005-0000-0000-000031000000}"/>
    <cellStyle name="Вывод 2" xfId="51" xr:uid="{00000000-0005-0000-0000-000032000000}"/>
    <cellStyle name="Вывод 3" xfId="52" xr:uid="{00000000-0005-0000-0000-000033000000}"/>
    <cellStyle name="Вычисление 2" xfId="53" xr:uid="{00000000-0005-0000-0000-000034000000}"/>
    <cellStyle name="Вычисление 3" xfId="54" xr:uid="{00000000-0005-0000-0000-000035000000}"/>
    <cellStyle name="Заголовок 1 2" xfId="55" xr:uid="{00000000-0005-0000-0000-000036000000}"/>
    <cellStyle name="Заголовок 1 3" xfId="56" xr:uid="{00000000-0005-0000-0000-000037000000}"/>
    <cellStyle name="Заголовок 2 2" xfId="57" xr:uid="{00000000-0005-0000-0000-000038000000}"/>
    <cellStyle name="Заголовок 2 3" xfId="58" xr:uid="{00000000-0005-0000-0000-000039000000}"/>
    <cellStyle name="Заголовок 3 2" xfId="59" xr:uid="{00000000-0005-0000-0000-00003A000000}"/>
    <cellStyle name="Заголовок 3 3" xfId="60" xr:uid="{00000000-0005-0000-0000-00003B000000}"/>
    <cellStyle name="Заголовок 4 2" xfId="61" xr:uid="{00000000-0005-0000-0000-00003C000000}"/>
    <cellStyle name="Заголовок 4 3" xfId="62" xr:uid="{00000000-0005-0000-0000-00003D000000}"/>
    <cellStyle name="Итог 2" xfId="63" xr:uid="{00000000-0005-0000-0000-00003E000000}"/>
    <cellStyle name="Итог 3" xfId="64" xr:uid="{00000000-0005-0000-0000-00003F000000}"/>
    <cellStyle name="Контрольная ячейка 2" xfId="65" xr:uid="{00000000-0005-0000-0000-000040000000}"/>
    <cellStyle name="Контрольная ячейка 3" xfId="66" xr:uid="{00000000-0005-0000-0000-000041000000}"/>
    <cellStyle name="Название 2" xfId="67" xr:uid="{00000000-0005-0000-0000-000042000000}"/>
    <cellStyle name="Название 3" xfId="68" xr:uid="{00000000-0005-0000-0000-000043000000}"/>
    <cellStyle name="Нейтральный 2" xfId="69" xr:uid="{00000000-0005-0000-0000-000044000000}"/>
    <cellStyle name="Нейтральный 3" xfId="70" xr:uid="{00000000-0005-0000-0000-000045000000}"/>
    <cellStyle name="Обычный" xfId="0" builtinId="0"/>
    <cellStyle name="Обычный 14" xfId="71" xr:uid="{00000000-0005-0000-0000-000047000000}"/>
    <cellStyle name="Обычный 2" xfId="72" xr:uid="{00000000-0005-0000-0000-000048000000}"/>
    <cellStyle name="Обычный 2 10" xfId="73" xr:uid="{00000000-0005-0000-0000-000049000000}"/>
    <cellStyle name="Обычный 2 2" xfId="74" xr:uid="{00000000-0005-0000-0000-00004A000000}"/>
    <cellStyle name="Обычный 2 2 2" xfId="75" xr:uid="{00000000-0005-0000-0000-00004B000000}"/>
    <cellStyle name="Обычный 2 2 3" xfId="76" xr:uid="{00000000-0005-0000-0000-00004C000000}"/>
    <cellStyle name="Обычный 2 2 4" xfId="77" xr:uid="{00000000-0005-0000-0000-00004D000000}"/>
    <cellStyle name="Обычный 2 2 5" xfId="78" xr:uid="{00000000-0005-0000-0000-00004E000000}"/>
    <cellStyle name="Обычный 2 2 6" xfId="79" xr:uid="{00000000-0005-0000-0000-00004F000000}"/>
    <cellStyle name="Обычный 2 2 7" xfId="80" xr:uid="{00000000-0005-0000-0000-000050000000}"/>
    <cellStyle name="Обычный 2 2 8" xfId="81" xr:uid="{00000000-0005-0000-0000-000051000000}"/>
    <cellStyle name="Обычный 2 2 9" xfId="82" xr:uid="{00000000-0005-0000-0000-000052000000}"/>
    <cellStyle name="Обычный 2 3" xfId="83" xr:uid="{00000000-0005-0000-0000-000053000000}"/>
    <cellStyle name="Обычный 2 3 2" xfId="84" xr:uid="{00000000-0005-0000-0000-000054000000}"/>
    <cellStyle name="Обычный 2 3 3" xfId="85" xr:uid="{00000000-0005-0000-0000-000055000000}"/>
    <cellStyle name="Обычный 2 4" xfId="86" xr:uid="{00000000-0005-0000-0000-000056000000}"/>
    <cellStyle name="Обычный 2 5" xfId="87" xr:uid="{00000000-0005-0000-0000-000057000000}"/>
    <cellStyle name="Обычный 2 6" xfId="88" xr:uid="{00000000-0005-0000-0000-000058000000}"/>
    <cellStyle name="Обычный 2 7" xfId="89" xr:uid="{00000000-0005-0000-0000-000059000000}"/>
    <cellStyle name="Обычный 2 8" xfId="90" xr:uid="{00000000-0005-0000-0000-00005A000000}"/>
    <cellStyle name="Обычный 2 9" xfId="91" xr:uid="{00000000-0005-0000-0000-00005B000000}"/>
    <cellStyle name="Обычный 3" xfId="92" xr:uid="{00000000-0005-0000-0000-00005C000000}"/>
    <cellStyle name="Обычный 3 2" xfId="93" xr:uid="{00000000-0005-0000-0000-00005D000000}"/>
    <cellStyle name="Обычный 3 3" xfId="94" xr:uid="{00000000-0005-0000-0000-00005E000000}"/>
    <cellStyle name="Обычный 3 4" xfId="95" xr:uid="{00000000-0005-0000-0000-00005F000000}"/>
    <cellStyle name="Обычный 3 5" xfId="96" xr:uid="{00000000-0005-0000-0000-000060000000}"/>
    <cellStyle name="Обычный 3 6" xfId="97" xr:uid="{00000000-0005-0000-0000-000061000000}"/>
    <cellStyle name="Обычный 3 7" xfId="98" xr:uid="{00000000-0005-0000-0000-000062000000}"/>
    <cellStyle name="Обычный 3 8" xfId="99" xr:uid="{00000000-0005-0000-0000-000063000000}"/>
    <cellStyle name="Обычный 3_план ВМП за счёт ОМС 2014г - 170" xfId="100" xr:uid="{00000000-0005-0000-0000-000064000000}"/>
    <cellStyle name="Обычный 4" xfId="101" xr:uid="{00000000-0005-0000-0000-000065000000}"/>
    <cellStyle name="Обычный 4 2" xfId="102" xr:uid="{00000000-0005-0000-0000-000066000000}"/>
    <cellStyle name="Обычный 4 3" xfId="103" xr:uid="{00000000-0005-0000-0000-000067000000}"/>
    <cellStyle name="Обычный 5" xfId="104" xr:uid="{00000000-0005-0000-0000-000068000000}"/>
    <cellStyle name="Обычный 6" xfId="105" xr:uid="{00000000-0005-0000-0000-000069000000}"/>
    <cellStyle name="Обычный 7" xfId="106" xr:uid="{00000000-0005-0000-0000-00006A000000}"/>
    <cellStyle name="Обычный 8" xfId="107" xr:uid="{00000000-0005-0000-0000-00006B000000}"/>
    <cellStyle name="Плохой 2" xfId="108" xr:uid="{00000000-0005-0000-0000-00006C000000}"/>
    <cellStyle name="Плохой 3" xfId="109" xr:uid="{00000000-0005-0000-0000-00006D000000}"/>
    <cellStyle name="Пояснение 2" xfId="110" xr:uid="{00000000-0005-0000-0000-00006E000000}"/>
    <cellStyle name="Пояснение 3" xfId="111" xr:uid="{00000000-0005-0000-0000-00006F000000}"/>
    <cellStyle name="Примечание 2" xfId="112" xr:uid="{00000000-0005-0000-0000-000070000000}"/>
    <cellStyle name="Процентный 2" xfId="113" xr:uid="{00000000-0005-0000-0000-000071000000}"/>
    <cellStyle name="Связанная ячейка 2" xfId="114" xr:uid="{00000000-0005-0000-0000-000072000000}"/>
    <cellStyle name="Связанная ячейка 3" xfId="115" xr:uid="{00000000-0005-0000-0000-000073000000}"/>
    <cellStyle name="Текст предупреждения 2" xfId="116" xr:uid="{00000000-0005-0000-0000-000074000000}"/>
    <cellStyle name="Текст предупреждения 3" xfId="117" xr:uid="{00000000-0005-0000-0000-000075000000}"/>
    <cellStyle name="Хороший 2" xfId="118" xr:uid="{00000000-0005-0000-0000-000076000000}"/>
    <cellStyle name="Хороший 3" xfId="119" xr:uid="{00000000-0005-0000-0000-00007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rv-new\&#1076;&#1083;&#1103;%20&#1088;&#1072;&#1073;&#1086;&#1090;&#1099;\&#1086;&#1090;%20&#1058;&#1102;&#1090;&#1077;&#1074;&#1086;&#1081;\1&#1082;&#1074;\MINZDRAV\&#1057;&#1073;&#1086;&#1088;&#1085;&#1080;&#1082;%201999%20&#1075;&#1086;&#1076;&#1072;\&#1089;&#1073;&#1086;&#1088;&#1085;&#1080;&#1082;%201999%20&#1075;&#1086;&#1076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. лист"/>
      <sheetName val="оборот тит.л.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  <sheetName val="80"/>
      <sheetName val="81"/>
      <sheetName val="82"/>
      <sheetName val="83"/>
      <sheetName val="84"/>
      <sheetName val="85"/>
      <sheetName val="86"/>
      <sheetName val="87"/>
      <sheetName val="88"/>
      <sheetName val="89"/>
      <sheetName val="90"/>
      <sheetName val="91"/>
      <sheetName val="92"/>
      <sheetName val="93"/>
      <sheetName val="94"/>
      <sheetName val="95"/>
      <sheetName val="96"/>
      <sheetName val="97"/>
      <sheetName val="98"/>
      <sheetName val="99"/>
      <sheetName val="100"/>
      <sheetName val="101"/>
      <sheetName val="102"/>
      <sheetName val="103"/>
      <sheetName val="104"/>
      <sheetName val="105"/>
      <sheetName val="106"/>
      <sheetName val="107"/>
      <sheetName val="Лист1"/>
      <sheetName val="Модуль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B15C85-4924-43FE-8C64-1AE198FFB263}">
  <dimension ref="A1:Y198"/>
  <sheetViews>
    <sheetView tabSelected="1" view="pageBreakPreview" zoomScaleSheetLayoutView="100" workbookViewId="0">
      <pane xSplit="2" ySplit="12" topLeftCell="C190" activePane="bottomRight" state="frozen"/>
      <selection pane="topRight" activeCell="C1" sqref="C1"/>
      <selection pane="bottomLeft" activeCell="A13" sqref="A13"/>
      <selection pane="bottomRight" activeCell="A14" sqref="A14:D14"/>
    </sheetView>
  </sheetViews>
  <sheetFormatPr defaultRowHeight="15.75" x14ac:dyDescent="0.25"/>
  <cols>
    <col min="1" max="1" width="5.42578125" style="102" customWidth="1"/>
    <col min="2" max="2" width="34.42578125" style="8" customWidth="1"/>
    <col min="3" max="3" width="13.7109375" style="113" customWidth="1"/>
    <col min="4" max="4" width="9.42578125" style="113" customWidth="1"/>
    <col min="5" max="5" width="14.28515625" style="113" customWidth="1"/>
    <col min="6" max="6" width="8.42578125" style="2" customWidth="1"/>
    <col min="7" max="7" width="18.42578125" style="82" customWidth="1"/>
    <col min="8" max="8" width="18.85546875" style="72" customWidth="1"/>
    <col min="9" max="9" width="19.140625" style="72" customWidth="1"/>
    <col min="10" max="10" width="11.28515625" style="2" customWidth="1"/>
    <col min="11" max="11" width="10.7109375" style="2" customWidth="1"/>
    <col min="12" max="12" width="16.140625" style="2" customWidth="1"/>
    <col min="13" max="13" width="14.140625" style="2" customWidth="1"/>
    <col min="14" max="14" width="13" style="1" customWidth="1"/>
    <col min="15" max="15" width="9.140625" style="1"/>
    <col min="16" max="16" width="15.7109375" style="1" customWidth="1"/>
    <col min="17" max="17" width="16.5703125" style="1" customWidth="1"/>
    <col min="18" max="18" width="12.85546875" style="1" customWidth="1"/>
    <col min="19" max="19" width="10.42578125" style="1" customWidth="1"/>
    <col min="20" max="20" width="14.28515625" style="1" customWidth="1"/>
    <col min="21" max="21" width="15.42578125" style="1" customWidth="1"/>
    <col min="22" max="22" width="13.7109375" style="1" customWidth="1"/>
    <col min="23" max="25" width="15.42578125" style="1" customWidth="1"/>
    <col min="26" max="16384" width="9.140625" style="1"/>
  </cols>
  <sheetData>
    <row r="1" spans="1:25" x14ac:dyDescent="0.25">
      <c r="Q1" s="29" t="s">
        <v>176</v>
      </c>
      <c r="R1" s="2"/>
      <c r="S1" s="2"/>
      <c r="T1" s="29"/>
    </row>
    <row r="2" spans="1:25" ht="15.75" customHeight="1" x14ac:dyDescent="0.25">
      <c r="D2" s="158"/>
      <c r="E2" s="158"/>
      <c r="F2" s="158"/>
      <c r="G2" s="158"/>
      <c r="Q2" s="29" t="s">
        <v>157</v>
      </c>
      <c r="R2" s="2"/>
      <c r="S2" s="2"/>
      <c r="T2" s="29"/>
    </row>
    <row r="3" spans="1:25" x14ac:dyDescent="0.25">
      <c r="Q3" s="29" t="s">
        <v>158</v>
      </c>
      <c r="R3" s="2"/>
      <c r="S3" s="2"/>
      <c r="T3" s="29"/>
    </row>
    <row r="4" spans="1:25" x14ac:dyDescent="0.25">
      <c r="Q4" s="29" t="s">
        <v>168</v>
      </c>
      <c r="R4" s="2"/>
      <c r="S4" s="2"/>
      <c r="T4" s="29"/>
    </row>
    <row r="5" spans="1:25" ht="15.75" customHeight="1" x14ac:dyDescent="0.25">
      <c r="H5" s="73"/>
      <c r="L5" s="166" t="s">
        <v>192</v>
      </c>
      <c r="M5" s="166"/>
      <c r="N5" s="166"/>
      <c r="O5" s="166"/>
      <c r="P5" s="166"/>
      <c r="Q5" s="166"/>
      <c r="R5" s="128"/>
      <c r="S5" s="128"/>
      <c r="T5" s="128"/>
    </row>
    <row r="6" spans="1:25" ht="31.5" customHeight="1" thickBot="1" x14ac:dyDescent="0.3">
      <c r="B6" s="5"/>
      <c r="C6" s="159" t="s">
        <v>169</v>
      </c>
      <c r="D6" s="159"/>
      <c r="E6" s="159"/>
      <c r="F6" s="159"/>
      <c r="G6" s="159"/>
      <c r="H6" s="159"/>
      <c r="I6" s="159"/>
      <c r="J6" s="159"/>
      <c r="K6" s="159"/>
      <c r="L6" s="159"/>
      <c r="M6" s="159"/>
    </row>
    <row r="7" spans="1:25" ht="19.5" hidden="1" customHeight="1" thickBot="1" x14ac:dyDescent="0.3">
      <c r="A7" s="9"/>
      <c r="B7" s="9"/>
      <c r="C7" s="13"/>
      <c r="D7" s="13"/>
      <c r="E7" s="30"/>
      <c r="F7" s="5"/>
      <c r="G7" s="5"/>
      <c r="H7" s="13"/>
      <c r="I7" s="13"/>
    </row>
    <row r="8" spans="1:25" ht="25.5" customHeight="1" thickBot="1" x14ac:dyDescent="0.3">
      <c r="A8" s="160" t="s">
        <v>0</v>
      </c>
      <c r="B8" s="163" t="s">
        <v>2</v>
      </c>
      <c r="C8" s="132" t="s">
        <v>193</v>
      </c>
      <c r="D8" s="132" t="s">
        <v>1</v>
      </c>
      <c r="E8" s="132" t="s">
        <v>160</v>
      </c>
      <c r="F8" s="132" t="s">
        <v>178</v>
      </c>
      <c r="G8" s="132" t="s">
        <v>170</v>
      </c>
      <c r="H8" s="132" t="s">
        <v>152</v>
      </c>
      <c r="I8" s="132" t="s">
        <v>180</v>
      </c>
      <c r="J8" s="129" t="s">
        <v>182</v>
      </c>
      <c r="K8" s="130"/>
      <c r="L8" s="130"/>
      <c r="M8" s="131"/>
      <c r="N8" s="129" t="s">
        <v>187</v>
      </c>
      <c r="O8" s="130"/>
      <c r="P8" s="130"/>
      <c r="Q8" s="131"/>
      <c r="R8" s="129" t="s">
        <v>191</v>
      </c>
      <c r="S8" s="130"/>
      <c r="T8" s="130"/>
      <c r="U8" s="131"/>
      <c r="V8" s="129" t="s">
        <v>197</v>
      </c>
      <c r="W8" s="130"/>
      <c r="X8" s="130"/>
      <c r="Y8" s="131"/>
    </row>
    <row r="9" spans="1:25" ht="15.75" customHeight="1" x14ac:dyDescent="0.25">
      <c r="A9" s="161"/>
      <c r="B9" s="164"/>
      <c r="C9" s="133"/>
      <c r="D9" s="133"/>
      <c r="E9" s="133"/>
      <c r="F9" s="133"/>
      <c r="G9" s="133"/>
      <c r="H9" s="133"/>
      <c r="I9" s="133"/>
      <c r="J9" s="132" t="s">
        <v>163</v>
      </c>
      <c r="K9" s="132" t="s">
        <v>173</v>
      </c>
      <c r="L9" s="135" t="s">
        <v>174</v>
      </c>
      <c r="M9" s="136"/>
      <c r="N9" s="132" t="s">
        <v>186</v>
      </c>
      <c r="O9" s="132" t="s">
        <v>183</v>
      </c>
      <c r="P9" s="135" t="s">
        <v>185</v>
      </c>
      <c r="Q9" s="136"/>
      <c r="R9" s="132" t="s">
        <v>186</v>
      </c>
      <c r="S9" s="132" t="s">
        <v>183</v>
      </c>
      <c r="T9" s="135" t="s">
        <v>185</v>
      </c>
      <c r="U9" s="136"/>
      <c r="V9" s="132" t="s">
        <v>186</v>
      </c>
      <c r="W9" s="132" t="s">
        <v>183</v>
      </c>
      <c r="X9" s="135" t="s">
        <v>185</v>
      </c>
      <c r="Y9" s="136"/>
    </row>
    <row r="10" spans="1:25" ht="70.5" customHeight="1" thickBot="1" x14ac:dyDescent="0.3">
      <c r="A10" s="161"/>
      <c r="B10" s="164"/>
      <c r="C10" s="133"/>
      <c r="D10" s="133"/>
      <c r="E10" s="133"/>
      <c r="F10" s="133"/>
      <c r="G10" s="133"/>
      <c r="H10" s="133"/>
      <c r="I10" s="133"/>
      <c r="J10" s="133"/>
      <c r="K10" s="133"/>
      <c r="L10" s="137"/>
      <c r="M10" s="138"/>
      <c r="N10" s="133"/>
      <c r="O10" s="133"/>
      <c r="P10" s="137"/>
      <c r="Q10" s="138"/>
      <c r="R10" s="133"/>
      <c r="S10" s="133"/>
      <c r="T10" s="137"/>
      <c r="U10" s="138"/>
      <c r="V10" s="133"/>
      <c r="W10" s="133"/>
      <c r="X10" s="137"/>
      <c r="Y10" s="138"/>
    </row>
    <row r="11" spans="1:25" ht="65.25" customHeight="1" thickBot="1" x14ac:dyDescent="0.3">
      <c r="A11" s="162"/>
      <c r="B11" s="165"/>
      <c r="C11" s="134"/>
      <c r="D11" s="134"/>
      <c r="E11" s="134"/>
      <c r="F11" s="134"/>
      <c r="G11" s="134"/>
      <c r="H11" s="134"/>
      <c r="I11" s="134"/>
      <c r="J11" s="134"/>
      <c r="K11" s="134"/>
      <c r="L11" s="74" t="s">
        <v>161</v>
      </c>
      <c r="M11" s="89" t="s">
        <v>162</v>
      </c>
      <c r="N11" s="134"/>
      <c r="O11" s="134"/>
      <c r="P11" s="74" t="s">
        <v>161</v>
      </c>
      <c r="Q11" s="123" t="s">
        <v>162</v>
      </c>
      <c r="R11" s="134"/>
      <c r="S11" s="134"/>
      <c r="T11" s="74" t="s">
        <v>161</v>
      </c>
      <c r="U11" s="126" t="s">
        <v>162</v>
      </c>
      <c r="V11" s="134"/>
      <c r="W11" s="134"/>
      <c r="X11" s="74" t="s">
        <v>161</v>
      </c>
      <c r="Y11" s="127" t="s">
        <v>162</v>
      </c>
    </row>
    <row r="12" spans="1:25" ht="33.75" customHeight="1" thickBot="1" x14ac:dyDescent="0.3">
      <c r="A12" s="103">
        <v>1</v>
      </c>
      <c r="B12" s="20">
        <v>2</v>
      </c>
      <c r="C12" s="20">
        <v>3</v>
      </c>
      <c r="D12" s="20">
        <v>4</v>
      </c>
      <c r="E12" s="21">
        <v>5</v>
      </c>
      <c r="F12" s="20">
        <v>6</v>
      </c>
      <c r="G12" s="83" t="s">
        <v>177</v>
      </c>
      <c r="H12" s="75">
        <v>8</v>
      </c>
      <c r="I12" s="75" t="s">
        <v>190</v>
      </c>
      <c r="J12" s="75">
        <v>10</v>
      </c>
      <c r="K12" s="75">
        <v>11</v>
      </c>
      <c r="L12" s="75" t="s">
        <v>181</v>
      </c>
      <c r="M12" s="75" t="s">
        <v>175</v>
      </c>
      <c r="N12" s="75">
        <v>14</v>
      </c>
      <c r="O12" s="75">
        <v>15</v>
      </c>
      <c r="P12" s="75" t="s">
        <v>188</v>
      </c>
      <c r="Q12" s="75" t="s">
        <v>184</v>
      </c>
      <c r="R12" s="75">
        <v>18</v>
      </c>
      <c r="S12" s="75">
        <v>19</v>
      </c>
      <c r="T12" s="75" t="s">
        <v>195</v>
      </c>
      <c r="U12" s="75" t="s">
        <v>189</v>
      </c>
      <c r="V12" s="75">
        <v>22</v>
      </c>
      <c r="W12" s="75">
        <v>23</v>
      </c>
      <c r="X12" s="75" t="s">
        <v>194</v>
      </c>
      <c r="Y12" s="75" t="s">
        <v>196</v>
      </c>
    </row>
    <row r="13" spans="1:25" ht="25.5" customHeight="1" x14ac:dyDescent="0.25">
      <c r="A13" s="167" t="s">
        <v>46</v>
      </c>
      <c r="B13" s="168"/>
      <c r="C13" s="49">
        <f>SUM(C15:C23)</f>
        <v>1186</v>
      </c>
      <c r="D13" s="104"/>
      <c r="E13" s="76"/>
      <c r="F13" s="70"/>
      <c r="G13" s="79">
        <f>SUM(G15:G23)</f>
        <v>15801588.799999999</v>
      </c>
      <c r="H13" s="77"/>
      <c r="I13" s="78">
        <f>SUM(I15:I23)</f>
        <v>9993332.1600000001</v>
      </c>
      <c r="J13" s="79"/>
      <c r="K13" s="79"/>
      <c r="L13" s="79">
        <f>SUM(L15:L23)</f>
        <v>2507872.59</v>
      </c>
      <c r="M13" s="50">
        <f>SUM(M15:M23)</f>
        <v>835957.52999999991</v>
      </c>
      <c r="N13" s="79"/>
      <c r="O13" s="79"/>
      <c r="P13" s="79">
        <f>SUM(P15:P23)</f>
        <v>2463368.94</v>
      </c>
      <c r="Q13" s="50">
        <f>SUM(Q15:Q23)</f>
        <v>821122.98</v>
      </c>
      <c r="R13" s="79"/>
      <c r="S13" s="79"/>
      <c r="T13" s="79">
        <f>SUM(T15:T23)</f>
        <v>2560548.7199999997</v>
      </c>
      <c r="U13" s="50">
        <f>SUM(U15:U23)</f>
        <v>853516.23999999987</v>
      </c>
      <c r="V13" s="79"/>
      <c r="W13" s="79"/>
      <c r="X13" s="79">
        <f>SUM(X15:X23)</f>
        <v>2461541.91</v>
      </c>
      <c r="Y13" s="50">
        <f>SUM(Y15:Y23)</f>
        <v>820513.96999999986</v>
      </c>
    </row>
    <row r="14" spans="1:25" ht="23.25" customHeight="1" x14ac:dyDescent="0.25">
      <c r="A14" s="155" t="s">
        <v>3</v>
      </c>
      <c r="B14" s="156"/>
      <c r="C14" s="156"/>
      <c r="D14" s="157"/>
      <c r="E14" s="31"/>
      <c r="F14" s="6"/>
      <c r="G14" s="4"/>
      <c r="H14" s="16"/>
      <c r="I14" s="53"/>
      <c r="J14" s="16"/>
      <c r="K14" s="16"/>
      <c r="L14" s="4"/>
      <c r="M14" s="51"/>
      <c r="N14" s="16"/>
      <c r="O14" s="16"/>
      <c r="P14" s="4"/>
      <c r="Q14" s="51"/>
      <c r="R14" s="16"/>
      <c r="S14" s="16"/>
      <c r="T14" s="4"/>
      <c r="U14" s="51"/>
      <c r="V14" s="16"/>
      <c r="W14" s="16"/>
      <c r="X14" s="4"/>
      <c r="Y14" s="51"/>
    </row>
    <row r="15" spans="1:25" x14ac:dyDescent="0.25">
      <c r="A15" s="101">
        <v>1</v>
      </c>
      <c r="B15" s="10" t="s">
        <v>38</v>
      </c>
      <c r="C15" s="40">
        <v>59</v>
      </c>
      <c r="D15" s="16" t="s">
        <v>10</v>
      </c>
      <c r="E15" s="26">
        <v>1230500</v>
      </c>
      <c r="F15" s="114">
        <v>1.6052</v>
      </c>
      <c r="G15" s="18">
        <v>1975198.6</v>
      </c>
      <c r="H15" s="22" t="s">
        <v>151</v>
      </c>
      <c r="I15" s="54">
        <f>L15+P15+T15+X15</f>
        <v>987599.28</v>
      </c>
      <c r="J15" s="90">
        <v>0.5</v>
      </c>
      <c r="K15" s="90">
        <v>1</v>
      </c>
      <c r="L15" s="18">
        <f>ROUND(M15*3,2)</f>
        <v>246899.82</v>
      </c>
      <c r="M15" s="38">
        <v>82299.94</v>
      </c>
      <c r="N15" s="90">
        <v>0.5</v>
      </c>
      <c r="O15" s="90">
        <v>1</v>
      </c>
      <c r="P15" s="18">
        <f>ROUND(Q15*3,2)</f>
        <v>246899.82</v>
      </c>
      <c r="Q15" s="38">
        <f>ROUND(G15*N15/12,2)</f>
        <v>82299.94</v>
      </c>
      <c r="R15" s="90">
        <v>0.5</v>
      </c>
      <c r="S15" s="90">
        <v>1</v>
      </c>
      <c r="T15" s="18">
        <f>ROUND(U15*3,2)</f>
        <v>246899.82</v>
      </c>
      <c r="U15" s="38">
        <f>ROUND(G15*R15/12,2)</f>
        <v>82299.94</v>
      </c>
      <c r="V15" s="90">
        <v>0.5</v>
      </c>
      <c r="W15" s="90">
        <v>1</v>
      </c>
      <c r="X15" s="18">
        <f>ROUND(Y15*3,2)</f>
        <v>246899.82</v>
      </c>
      <c r="Y15" s="38">
        <f>ROUND(G15*V15/12,2)</f>
        <v>82299.94</v>
      </c>
    </row>
    <row r="16" spans="1:25" x14ac:dyDescent="0.25">
      <c r="A16" s="101">
        <v>2</v>
      </c>
      <c r="B16" s="10" t="s">
        <v>40</v>
      </c>
      <c r="C16" s="40">
        <v>38</v>
      </c>
      <c r="D16" s="16" t="s">
        <v>10</v>
      </c>
      <c r="E16" s="26">
        <v>1230500</v>
      </c>
      <c r="F16" s="114">
        <v>1.6052</v>
      </c>
      <c r="G16" s="18">
        <v>1975198.6</v>
      </c>
      <c r="H16" s="22" t="s">
        <v>151</v>
      </c>
      <c r="I16" s="54">
        <f t="shared" ref="I16:I23" si="0">L16+P16+T16+X16</f>
        <v>988389.36</v>
      </c>
      <c r="J16" s="90">
        <v>0.5</v>
      </c>
      <c r="K16" s="90">
        <v>1.0007999999999999</v>
      </c>
      <c r="L16" s="18">
        <f t="shared" ref="L16:L22" si="1">ROUND(M16*3,2)</f>
        <v>247097.34</v>
      </c>
      <c r="M16" s="38">
        <v>82365.78</v>
      </c>
      <c r="N16" s="90">
        <v>0.50039999999999996</v>
      </c>
      <c r="O16" s="90">
        <v>1.0007999999999999</v>
      </c>
      <c r="P16" s="18">
        <f t="shared" ref="P16:P23" si="2">ROUND(Q16*3,2)</f>
        <v>247097.34</v>
      </c>
      <c r="Q16" s="38">
        <f t="shared" ref="Q16:Q17" si="3">ROUND(G16*N16/12,2)</f>
        <v>82365.78</v>
      </c>
      <c r="R16" s="90">
        <v>0.50039999999999996</v>
      </c>
      <c r="S16" s="90">
        <v>1.0007999999999999</v>
      </c>
      <c r="T16" s="18">
        <f t="shared" ref="T16:T23" si="4">ROUND(U16*3,2)</f>
        <v>247097.34</v>
      </c>
      <c r="U16" s="38">
        <f t="shared" ref="U16:U17" si="5">ROUND(G16*R16/12,2)</f>
        <v>82365.78</v>
      </c>
      <c r="V16" s="90">
        <v>0.50039999999999996</v>
      </c>
      <c r="W16" s="90">
        <v>1.0007999999999999</v>
      </c>
      <c r="X16" s="18">
        <f t="shared" ref="X16:X23" si="6">ROUND(Y16*3,2)</f>
        <v>247097.34</v>
      </c>
      <c r="Y16" s="38">
        <f t="shared" ref="Y16:Y23" si="7">ROUND(G16*V16/12,2)</f>
        <v>82365.78</v>
      </c>
    </row>
    <row r="17" spans="1:25" x14ac:dyDescent="0.25">
      <c r="A17" s="105">
        <v>3</v>
      </c>
      <c r="B17" s="10" t="s">
        <v>39</v>
      </c>
      <c r="C17" s="40">
        <v>74</v>
      </c>
      <c r="D17" s="16" t="s">
        <v>10</v>
      </c>
      <c r="E17" s="26">
        <v>1230500</v>
      </c>
      <c r="F17" s="114">
        <v>1.6052</v>
      </c>
      <c r="G17" s="18">
        <v>1975198.6</v>
      </c>
      <c r="H17" s="22" t="s">
        <v>151</v>
      </c>
      <c r="I17" s="54">
        <f t="shared" si="0"/>
        <v>989772</v>
      </c>
      <c r="J17" s="91">
        <v>0.5</v>
      </c>
      <c r="K17" s="91">
        <v>1.0024</v>
      </c>
      <c r="L17" s="18">
        <f t="shared" si="1"/>
        <v>247492.38</v>
      </c>
      <c r="M17" s="38">
        <v>82497.460000000006</v>
      </c>
      <c r="N17" s="91">
        <v>0.50119999999999998</v>
      </c>
      <c r="O17" s="91">
        <v>1.0024</v>
      </c>
      <c r="P17" s="18">
        <f t="shared" si="2"/>
        <v>247492.38</v>
      </c>
      <c r="Q17" s="38">
        <f t="shared" si="3"/>
        <v>82497.460000000006</v>
      </c>
      <c r="R17" s="91">
        <v>0.501</v>
      </c>
      <c r="S17" s="91">
        <v>1.002</v>
      </c>
      <c r="T17" s="18">
        <f t="shared" si="4"/>
        <v>247393.62</v>
      </c>
      <c r="U17" s="38">
        <f t="shared" si="5"/>
        <v>82464.539999999994</v>
      </c>
      <c r="V17" s="91">
        <v>0.501</v>
      </c>
      <c r="W17" s="91">
        <v>1.002</v>
      </c>
      <c r="X17" s="18">
        <f t="shared" si="6"/>
        <v>247393.62</v>
      </c>
      <c r="Y17" s="38">
        <f t="shared" si="7"/>
        <v>82464.539999999994</v>
      </c>
    </row>
    <row r="18" spans="1:25" ht="15.75" customHeight="1" x14ac:dyDescent="0.25">
      <c r="A18" s="140" t="s">
        <v>171</v>
      </c>
      <c r="B18" s="141"/>
      <c r="C18" s="141"/>
      <c r="D18" s="142"/>
      <c r="E18" s="32"/>
      <c r="F18" s="115"/>
      <c r="G18" s="18"/>
      <c r="H18" s="22"/>
      <c r="I18" s="54"/>
      <c r="J18" s="91"/>
      <c r="K18" s="91"/>
      <c r="L18" s="18"/>
      <c r="M18" s="38"/>
      <c r="N18" s="91"/>
      <c r="O18" s="91"/>
      <c r="P18" s="18"/>
      <c r="Q18" s="38"/>
      <c r="R18" s="91"/>
      <c r="S18" s="91"/>
      <c r="T18" s="18"/>
      <c r="U18" s="38"/>
      <c r="V18" s="91"/>
      <c r="W18" s="91"/>
      <c r="X18" s="18"/>
      <c r="Y18" s="38"/>
    </row>
    <row r="19" spans="1:25" x14ac:dyDescent="0.25">
      <c r="A19" s="101">
        <v>4</v>
      </c>
      <c r="B19" s="10" t="s">
        <v>42</v>
      </c>
      <c r="C19" s="7">
        <v>197</v>
      </c>
      <c r="D19" s="16" t="s">
        <v>10</v>
      </c>
      <c r="E19" s="26">
        <v>1230500</v>
      </c>
      <c r="F19" s="115">
        <v>1.6052</v>
      </c>
      <c r="G19" s="18">
        <v>1975198.6</v>
      </c>
      <c r="H19" s="22" t="s">
        <v>151</v>
      </c>
      <c r="I19" s="54">
        <f t="shared" si="0"/>
        <v>1607780.07</v>
      </c>
      <c r="J19" s="91">
        <v>0.81</v>
      </c>
      <c r="K19" s="91">
        <v>1.0056</v>
      </c>
      <c r="L19" s="18">
        <f t="shared" si="1"/>
        <v>402217.59</v>
      </c>
      <c r="M19" s="38">
        <v>134072.53</v>
      </c>
      <c r="N19" s="91">
        <v>0.8145</v>
      </c>
      <c r="O19" s="91">
        <v>1.0056</v>
      </c>
      <c r="P19" s="18">
        <f t="shared" si="2"/>
        <v>402199.8</v>
      </c>
      <c r="Q19" s="38">
        <f t="shared" ref="Q19:Q23" si="8">ROUND(G19*N19/12,2)</f>
        <v>134066.6</v>
      </c>
      <c r="R19" s="91">
        <v>0.81359999999999999</v>
      </c>
      <c r="S19" s="91">
        <v>1.0044</v>
      </c>
      <c r="T19" s="18">
        <f t="shared" si="4"/>
        <v>401755.41</v>
      </c>
      <c r="U19" s="38">
        <f t="shared" ref="U19:U23" si="9">ROUND(G19*R19/12,2)</f>
        <v>133918.47</v>
      </c>
      <c r="V19" s="91">
        <v>0.81330000000000002</v>
      </c>
      <c r="W19" s="91">
        <v>1.0041</v>
      </c>
      <c r="X19" s="18">
        <f t="shared" si="6"/>
        <v>401607.27</v>
      </c>
      <c r="Y19" s="38">
        <f t="shared" si="7"/>
        <v>133869.09</v>
      </c>
    </row>
    <row r="20" spans="1:25" x14ac:dyDescent="0.25">
      <c r="A20" s="101">
        <v>5</v>
      </c>
      <c r="B20" s="10" t="s">
        <v>43</v>
      </c>
      <c r="C20" s="7">
        <v>186</v>
      </c>
      <c r="D20" s="16" t="s">
        <v>10</v>
      </c>
      <c r="E20" s="26">
        <v>1230500</v>
      </c>
      <c r="F20" s="115">
        <v>1.6052</v>
      </c>
      <c r="G20" s="18">
        <v>1975198.6</v>
      </c>
      <c r="H20" s="22" t="s">
        <v>151</v>
      </c>
      <c r="I20" s="54">
        <f t="shared" si="0"/>
        <v>1217120.8500000001</v>
      </c>
      <c r="J20" s="91">
        <v>0.61</v>
      </c>
      <c r="K20" s="91">
        <v>1.0086999999999999</v>
      </c>
      <c r="L20" s="18">
        <f t="shared" si="1"/>
        <v>303838.38</v>
      </c>
      <c r="M20" s="38">
        <v>101279.46</v>
      </c>
      <c r="N20" s="91">
        <v>0.61529999999999996</v>
      </c>
      <c r="O20" s="91">
        <v>1.0086999999999999</v>
      </c>
      <c r="P20" s="18">
        <f t="shared" si="2"/>
        <v>303834.93</v>
      </c>
      <c r="Q20" s="38">
        <f t="shared" si="8"/>
        <v>101278.31</v>
      </c>
      <c r="R20" s="91">
        <v>0.61709999999999998</v>
      </c>
      <c r="S20" s="91">
        <v>1.0117</v>
      </c>
      <c r="T20" s="18">
        <f t="shared" si="4"/>
        <v>304723.77</v>
      </c>
      <c r="U20" s="38">
        <f t="shared" si="9"/>
        <v>101574.59</v>
      </c>
      <c r="V20" s="91">
        <v>0.61709999999999998</v>
      </c>
      <c r="W20" s="91">
        <v>1.0117</v>
      </c>
      <c r="X20" s="18">
        <f t="shared" si="6"/>
        <v>304723.77</v>
      </c>
      <c r="Y20" s="38">
        <f t="shared" si="7"/>
        <v>101574.59</v>
      </c>
    </row>
    <row r="21" spans="1:25" x14ac:dyDescent="0.25">
      <c r="A21" s="101">
        <v>6</v>
      </c>
      <c r="B21" s="10" t="s">
        <v>44</v>
      </c>
      <c r="C21" s="7">
        <v>141</v>
      </c>
      <c r="D21" s="16" t="s">
        <v>10</v>
      </c>
      <c r="E21" s="26">
        <v>1230500</v>
      </c>
      <c r="F21" s="115">
        <v>1.6052</v>
      </c>
      <c r="G21" s="18">
        <v>1975198.6</v>
      </c>
      <c r="H21" s="22" t="s">
        <v>151</v>
      </c>
      <c r="I21" s="54">
        <f t="shared" si="0"/>
        <v>1604774.3399999999</v>
      </c>
      <c r="J21" s="91">
        <v>0.81</v>
      </c>
      <c r="K21" s="91">
        <v>1.0028999999999999</v>
      </c>
      <c r="L21" s="18">
        <f t="shared" si="1"/>
        <v>401137.65</v>
      </c>
      <c r="M21" s="38">
        <v>133712.54999999999</v>
      </c>
      <c r="N21" s="91">
        <v>0.81230000000000002</v>
      </c>
      <c r="O21" s="91">
        <v>1.0028999999999999</v>
      </c>
      <c r="P21" s="18">
        <f t="shared" si="2"/>
        <v>401113.47</v>
      </c>
      <c r="Q21" s="38">
        <f t="shared" si="8"/>
        <v>133704.49</v>
      </c>
      <c r="R21" s="91">
        <v>0.81259999999999999</v>
      </c>
      <c r="S21" s="91">
        <v>1.0032000000000001</v>
      </c>
      <c r="T21" s="18">
        <f t="shared" si="4"/>
        <v>401261.61</v>
      </c>
      <c r="U21" s="38">
        <f t="shared" si="9"/>
        <v>133753.87</v>
      </c>
      <c r="V21" s="91">
        <v>0.81259999999999999</v>
      </c>
      <c r="W21" s="91">
        <v>1.0032000000000001</v>
      </c>
      <c r="X21" s="18">
        <f t="shared" si="6"/>
        <v>401261.61</v>
      </c>
      <c r="Y21" s="38">
        <f t="shared" si="7"/>
        <v>133753.87</v>
      </c>
    </row>
    <row r="22" spans="1:25" x14ac:dyDescent="0.25">
      <c r="A22" s="101">
        <v>7</v>
      </c>
      <c r="B22" s="10" t="s">
        <v>45</v>
      </c>
      <c r="C22" s="7">
        <v>380</v>
      </c>
      <c r="D22" s="16" t="s">
        <v>10</v>
      </c>
      <c r="E22" s="26">
        <v>1230500</v>
      </c>
      <c r="F22" s="115">
        <v>1.6052</v>
      </c>
      <c r="G22" s="18">
        <v>1975198.6</v>
      </c>
      <c r="H22" s="22" t="s">
        <v>151</v>
      </c>
      <c r="I22" s="54">
        <f t="shared" si="0"/>
        <v>1444972.83</v>
      </c>
      <c r="J22" s="91">
        <v>0.81</v>
      </c>
      <c r="K22" s="91">
        <v>1.0293000000000001</v>
      </c>
      <c r="L22" s="18">
        <f t="shared" si="1"/>
        <v>411697.05</v>
      </c>
      <c r="M22" s="38">
        <v>137232.35</v>
      </c>
      <c r="N22" s="91">
        <v>0.63370000000000004</v>
      </c>
      <c r="O22" s="91">
        <v>1.0388999999999999</v>
      </c>
      <c r="P22" s="18">
        <f t="shared" si="2"/>
        <v>312920.84999999998</v>
      </c>
      <c r="Q22" s="38">
        <f t="shared" si="8"/>
        <v>104306.95</v>
      </c>
      <c r="R22" s="91">
        <v>0.82950000000000002</v>
      </c>
      <c r="S22" s="91">
        <v>1.0241</v>
      </c>
      <c r="T22" s="18">
        <f t="shared" si="4"/>
        <v>409606.8</v>
      </c>
      <c r="U22" s="38">
        <f t="shared" si="9"/>
        <v>136535.6</v>
      </c>
      <c r="V22" s="91">
        <v>0.62929999999999997</v>
      </c>
      <c r="W22" s="91">
        <v>1.0317000000000001</v>
      </c>
      <c r="X22" s="18">
        <f t="shared" si="6"/>
        <v>310748.13</v>
      </c>
      <c r="Y22" s="38">
        <f t="shared" si="7"/>
        <v>103582.71</v>
      </c>
    </row>
    <row r="23" spans="1:25" x14ac:dyDescent="0.25">
      <c r="A23" s="101">
        <v>8</v>
      </c>
      <c r="B23" s="10" t="s">
        <v>41</v>
      </c>
      <c r="C23" s="40">
        <v>111</v>
      </c>
      <c r="D23" s="16" t="s">
        <v>10</v>
      </c>
      <c r="E23" s="26">
        <v>1230500</v>
      </c>
      <c r="F23" s="114">
        <v>1.6052</v>
      </c>
      <c r="G23" s="18">
        <v>1975198.6</v>
      </c>
      <c r="H23" s="22" t="s">
        <v>151</v>
      </c>
      <c r="I23" s="54">
        <f t="shared" si="0"/>
        <v>1152923.43</v>
      </c>
      <c r="J23" s="91">
        <v>0.5</v>
      </c>
      <c r="K23" s="91">
        <v>1.0024</v>
      </c>
      <c r="L23" s="18">
        <f>ROUND(M23*3,2)</f>
        <v>247492.38</v>
      </c>
      <c r="M23" s="38">
        <v>82497.460000000006</v>
      </c>
      <c r="N23" s="91">
        <v>0.61119999999999997</v>
      </c>
      <c r="O23" s="91">
        <v>1.0019</v>
      </c>
      <c r="P23" s="18">
        <f t="shared" si="2"/>
        <v>301810.34999999998</v>
      </c>
      <c r="Q23" s="38">
        <f t="shared" si="8"/>
        <v>100603.45</v>
      </c>
      <c r="R23" s="91">
        <v>0.61119999999999997</v>
      </c>
      <c r="S23" s="91">
        <v>1.0019</v>
      </c>
      <c r="T23" s="18">
        <f t="shared" si="4"/>
        <v>301810.34999999998</v>
      </c>
      <c r="U23" s="38">
        <f t="shared" si="9"/>
        <v>100603.45</v>
      </c>
      <c r="V23" s="91">
        <v>0.61119999999999997</v>
      </c>
      <c r="W23" s="91">
        <v>1.0019</v>
      </c>
      <c r="X23" s="18">
        <f t="shared" si="6"/>
        <v>301810.34999999998</v>
      </c>
      <c r="Y23" s="38">
        <f t="shared" si="7"/>
        <v>100603.45</v>
      </c>
    </row>
    <row r="24" spans="1:25" ht="15.75" customHeight="1" x14ac:dyDescent="0.25">
      <c r="A24" s="146" t="s">
        <v>124</v>
      </c>
      <c r="B24" s="147"/>
      <c r="C24" s="16">
        <f>SUM(C26:C46)</f>
        <v>4198</v>
      </c>
      <c r="D24" s="25"/>
      <c r="E24" s="33"/>
      <c r="F24" s="116"/>
      <c r="G24" s="28">
        <f>SUM(G26:G46)</f>
        <v>37528773.400000013</v>
      </c>
      <c r="H24" s="22"/>
      <c r="I24" s="55">
        <f>SUM(I26:I46)</f>
        <v>26938341.780000001</v>
      </c>
      <c r="J24" s="92"/>
      <c r="K24" s="92"/>
      <c r="L24" s="28">
        <f t="shared" ref="L24:M24" si="10">SUM(L26:L46)</f>
        <v>6748257.0599999987</v>
      </c>
      <c r="M24" s="52">
        <f t="shared" si="10"/>
        <v>2249419.02</v>
      </c>
      <c r="N24" s="92"/>
      <c r="O24" s="92"/>
      <c r="P24" s="28">
        <f t="shared" ref="P24:Q24" si="11">SUM(P26:P46)</f>
        <v>6600126.0299999984</v>
      </c>
      <c r="Q24" s="52">
        <f t="shared" si="11"/>
        <v>2200042.0100000002</v>
      </c>
      <c r="R24" s="92"/>
      <c r="S24" s="92"/>
      <c r="T24" s="28">
        <f t="shared" ref="T24:U24" si="12">SUM(T26:T46)</f>
        <v>6644518.589999998</v>
      </c>
      <c r="U24" s="52">
        <f t="shared" si="12"/>
        <v>2214839.5299999998</v>
      </c>
      <c r="V24" s="92"/>
      <c r="W24" s="92"/>
      <c r="X24" s="28">
        <f t="shared" ref="X24:Y24" si="13">SUM(X26:X46)</f>
        <v>6945440.1000000015</v>
      </c>
      <c r="Y24" s="52">
        <f t="shared" si="13"/>
        <v>2315146.6999999997</v>
      </c>
    </row>
    <row r="25" spans="1:25" ht="15.75" customHeight="1" x14ac:dyDescent="0.25">
      <c r="A25" s="140" t="s">
        <v>3</v>
      </c>
      <c r="B25" s="141"/>
      <c r="C25" s="141"/>
      <c r="D25" s="142"/>
      <c r="E25" s="32"/>
      <c r="F25" s="115"/>
      <c r="G25" s="18"/>
      <c r="H25" s="22"/>
      <c r="I25" s="54"/>
      <c r="J25" s="91"/>
      <c r="K25" s="91"/>
      <c r="L25" s="18"/>
      <c r="M25" s="38"/>
      <c r="N25" s="91"/>
      <c r="O25" s="91"/>
      <c r="P25" s="18"/>
      <c r="Q25" s="38"/>
      <c r="R25" s="91"/>
      <c r="S25" s="91"/>
      <c r="T25" s="18"/>
      <c r="U25" s="38"/>
      <c r="V25" s="91"/>
      <c r="W25" s="91"/>
      <c r="X25" s="18"/>
      <c r="Y25" s="38"/>
    </row>
    <row r="26" spans="1:25" x14ac:dyDescent="0.25">
      <c r="A26" s="106">
        <v>9</v>
      </c>
      <c r="B26" s="24" t="s">
        <v>138</v>
      </c>
      <c r="C26" s="7">
        <v>45</v>
      </c>
      <c r="D26" s="16" t="s">
        <v>10</v>
      </c>
      <c r="E26" s="26">
        <v>1230500</v>
      </c>
      <c r="F26" s="115">
        <v>1.6052</v>
      </c>
      <c r="G26" s="18">
        <v>1975198.6</v>
      </c>
      <c r="H26" s="22" t="s">
        <v>151</v>
      </c>
      <c r="I26" s="54">
        <f t="shared" ref="I26:I30" si="14">L26+P26+T26+X26</f>
        <v>989574.48</v>
      </c>
      <c r="J26" s="91">
        <v>0.5</v>
      </c>
      <c r="K26" s="91">
        <v>1.0016</v>
      </c>
      <c r="L26" s="18">
        <f t="shared" ref="L26:L30" si="15">ROUND(M26*3,2)</f>
        <v>247294.86</v>
      </c>
      <c r="M26" s="38">
        <v>82431.62</v>
      </c>
      <c r="N26" s="91">
        <v>0.50080000000000002</v>
      </c>
      <c r="O26" s="91">
        <v>1.0016</v>
      </c>
      <c r="P26" s="18">
        <f t="shared" ref="P26:P29" si="16">ROUND(Q26*3,2)</f>
        <v>247294.86</v>
      </c>
      <c r="Q26" s="38">
        <f t="shared" ref="Q26:Q29" si="17">ROUND(G26*N26/12,2)</f>
        <v>82431.62</v>
      </c>
      <c r="R26" s="91">
        <v>0.50080000000000002</v>
      </c>
      <c r="S26" s="91">
        <v>1.0016</v>
      </c>
      <c r="T26" s="18">
        <f t="shared" ref="T26:T29" si="18">ROUND(U26*3,2)</f>
        <v>247294.86</v>
      </c>
      <c r="U26" s="38">
        <f t="shared" ref="U26:U29" si="19">ROUND(G26*R26/12,2)</f>
        <v>82431.62</v>
      </c>
      <c r="V26" s="91">
        <v>0.50160000000000005</v>
      </c>
      <c r="W26" s="91">
        <v>1.0032000000000001</v>
      </c>
      <c r="X26" s="18">
        <f t="shared" ref="X26:X29" si="20">ROUND(Y26*3,2)</f>
        <v>247689.9</v>
      </c>
      <c r="Y26" s="38">
        <f t="shared" ref="Y26:Y29" si="21">ROUND(G26*V26/12,2)</f>
        <v>82563.3</v>
      </c>
    </row>
    <row r="27" spans="1:25" x14ac:dyDescent="0.25">
      <c r="A27" s="106">
        <v>10</v>
      </c>
      <c r="B27" s="24" t="s">
        <v>118</v>
      </c>
      <c r="C27" s="7">
        <v>82</v>
      </c>
      <c r="D27" s="16" t="s">
        <v>10</v>
      </c>
      <c r="E27" s="26">
        <v>1230500</v>
      </c>
      <c r="F27" s="115">
        <v>1.6052</v>
      </c>
      <c r="G27" s="18">
        <v>1975198.6</v>
      </c>
      <c r="H27" s="22" t="s">
        <v>151</v>
      </c>
      <c r="I27" s="54">
        <f t="shared" si="14"/>
        <v>997425.9</v>
      </c>
      <c r="J27" s="91">
        <v>0.5</v>
      </c>
      <c r="K27" s="91">
        <v>1.0122</v>
      </c>
      <c r="L27" s="18">
        <f t="shared" si="15"/>
        <v>249912</v>
      </c>
      <c r="M27" s="38">
        <v>83304</v>
      </c>
      <c r="N27" s="91">
        <v>0.50609999999999999</v>
      </c>
      <c r="O27" s="91">
        <v>1.0122</v>
      </c>
      <c r="P27" s="18">
        <f t="shared" si="16"/>
        <v>249912</v>
      </c>
      <c r="Q27" s="38">
        <f t="shared" si="17"/>
        <v>83304</v>
      </c>
      <c r="R27" s="91">
        <v>0.50609999999999999</v>
      </c>
      <c r="S27" s="91">
        <v>1.0122</v>
      </c>
      <c r="T27" s="18">
        <f t="shared" si="18"/>
        <v>249912</v>
      </c>
      <c r="U27" s="38">
        <f t="shared" si="19"/>
        <v>83304</v>
      </c>
      <c r="V27" s="91">
        <v>0.50160000000000005</v>
      </c>
      <c r="W27" s="91">
        <v>1.0032000000000001</v>
      </c>
      <c r="X27" s="18">
        <f t="shared" si="20"/>
        <v>247689.9</v>
      </c>
      <c r="Y27" s="38">
        <f t="shared" si="21"/>
        <v>82563.3</v>
      </c>
    </row>
    <row r="28" spans="1:25" x14ac:dyDescent="0.25">
      <c r="A28" s="106">
        <v>11</v>
      </c>
      <c r="B28" s="24" t="s">
        <v>117</v>
      </c>
      <c r="C28" s="7">
        <v>68</v>
      </c>
      <c r="D28" s="16" t="s">
        <v>10</v>
      </c>
      <c r="E28" s="26">
        <v>1230500</v>
      </c>
      <c r="F28" s="115">
        <v>1.6052</v>
      </c>
      <c r="G28" s="18">
        <v>1975198.6</v>
      </c>
      <c r="H28" s="22" t="s">
        <v>151</v>
      </c>
      <c r="I28" s="54">
        <f t="shared" si="14"/>
        <v>995475.39</v>
      </c>
      <c r="J28" s="91">
        <v>0.5</v>
      </c>
      <c r="K28" s="91">
        <v>1.0095000000000001</v>
      </c>
      <c r="L28" s="18">
        <f t="shared" si="15"/>
        <v>249245.37</v>
      </c>
      <c r="M28" s="38">
        <v>83081.789999999994</v>
      </c>
      <c r="N28" s="91">
        <v>0.50480000000000003</v>
      </c>
      <c r="O28" s="91">
        <v>1.0095000000000001</v>
      </c>
      <c r="P28" s="18">
        <f t="shared" si="16"/>
        <v>249270.06</v>
      </c>
      <c r="Q28" s="38">
        <f t="shared" si="17"/>
        <v>83090.02</v>
      </c>
      <c r="R28" s="91">
        <v>0.50480000000000003</v>
      </c>
      <c r="S28" s="91">
        <v>1.0095000000000001</v>
      </c>
      <c r="T28" s="18">
        <f t="shared" si="18"/>
        <v>249270.06</v>
      </c>
      <c r="U28" s="38">
        <f t="shared" si="19"/>
        <v>83090.02</v>
      </c>
      <c r="V28" s="91">
        <v>0.50160000000000005</v>
      </c>
      <c r="W28" s="91">
        <v>1.0032000000000001</v>
      </c>
      <c r="X28" s="18">
        <f t="shared" si="20"/>
        <v>247689.9</v>
      </c>
      <c r="Y28" s="38">
        <f t="shared" si="21"/>
        <v>82563.3</v>
      </c>
    </row>
    <row r="29" spans="1:25" x14ac:dyDescent="0.25">
      <c r="A29" s="106">
        <v>12</v>
      </c>
      <c r="B29" s="24" t="s">
        <v>114</v>
      </c>
      <c r="C29" s="7">
        <v>65</v>
      </c>
      <c r="D29" s="16" t="s">
        <v>10</v>
      </c>
      <c r="E29" s="26">
        <v>1230500</v>
      </c>
      <c r="F29" s="115">
        <v>1.6052</v>
      </c>
      <c r="G29" s="18">
        <v>1975198.6</v>
      </c>
      <c r="H29" s="22" t="s">
        <v>151</v>
      </c>
      <c r="I29" s="54">
        <f t="shared" si="14"/>
        <v>993796.47000000009</v>
      </c>
      <c r="J29" s="91">
        <v>0.5</v>
      </c>
      <c r="K29" s="91">
        <v>1.0075000000000001</v>
      </c>
      <c r="L29" s="18">
        <f t="shared" si="15"/>
        <v>248751.57</v>
      </c>
      <c r="M29" s="38">
        <v>82917.19</v>
      </c>
      <c r="N29" s="91">
        <v>0.50380000000000003</v>
      </c>
      <c r="O29" s="91">
        <v>1.0075000000000001</v>
      </c>
      <c r="P29" s="18">
        <f t="shared" si="16"/>
        <v>248776.26</v>
      </c>
      <c r="Q29" s="38">
        <f t="shared" si="17"/>
        <v>82925.42</v>
      </c>
      <c r="R29" s="91">
        <v>0.50380000000000003</v>
      </c>
      <c r="S29" s="91">
        <v>1.0075000000000001</v>
      </c>
      <c r="T29" s="18">
        <f t="shared" si="18"/>
        <v>248776.26</v>
      </c>
      <c r="U29" s="38">
        <f t="shared" si="19"/>
        <v>82925.42</v>
      </c>
      <c r="V29" s="91">
        <v>0.50119999999999998</v>
      </c>
      <c r="W29" s="91">
        <v>1.0024</v>
      </c>
      <c r="X29" s="18">
        <f t="shared" si="20"/>
        <v>247492.38</v>
      </c>
      <c r="Y29" s="38">
        <f t="shared" si="21"/>
        <v>82497.460000000006</v>
      </c>
    </row>
    <row r="30" spans="1:25" x14ac:dyDescent="0.25">
      <c r="A30" s="106">
        <v>13</v>
      </c>
      <c r="B30" s="24" t="s">
        <v>112</v>
      </c>
      <c r="C30" s="7"/>
      <c r="D30" s="16"/>
      <c r="E30" s="26"/>
      <c r="F30" s="115"/>
      <c r="G30" s="18"/>
      <c r="H30" s="22"/>
      <c r="I30" s="54">
        <f t="shared" si="14"/>
        <v>246899.82</v>
      </c>
      <c r="J30" s="91">
        <v>0.5</v>
      </c>
      <c r="K30" s="91">
        <v>1</v>
      </c>
      <c r="L30" s="18">
        <f t="shared" si="15"/>
        <v>246899.82</v>
      </c>
      <c r="M30" s="38">
        <v>82299.94</v>
      </c>
      <c r="N30" s="91"/>
      <c r="O30" s="91"/>
      <c r="P30" s="18"/>
      <c r="Q30" s="38"/>
      <c r="R30" s="91"/>
      <c r="S30" s="91"/>
      <c r="T30" s="18"/>
      <c r="U30" s="38"/>
      <c r="V30" s="91"/>
      <c r="W30" s="91"/>
      <c r="X30" s="18"/>
      <c r="Y30" s="38"/>
    </row>
    <row r="31" spans="1:25" ht="15.75" customHeight="1" x14ac:dyDescent="0.25">
      <c r="A31" s="140" t="s">
        <v>171</v>
      </c>
      <c r="B31" s="141"/>
      <c r="C31" s="141"/>
      <c r="D31" s="142"/>
      <c r="E31" s="32"/>
      <c r="F31" s="115"/>
      <c r="G31" s="18"/>
      <c r="H31" s="22"/>
      <c r="I31" s="54"/>
      <c r="J31" s="91"/>
      <c r="K31" s="91"/>
      <c r="L31" s="18"/>
      <c r="M31" s="38"/>
      <c r="N31" s="91"/>
      <c r="O31" s="91"/>
      <c r="P31" s="18"/>
      <c r="Q31" s="38"/>
      <c r="R31" s="91"/>
      <c r="S31" s="91"/>
      <c r="T31" s="18"/>
      <c r="U31" s="38"/>
      <c r="V31" s="91"/>
      <c r="W31" s="91"/>
      <c r="X31" s="18"/>
      <c r="Y31" s="38"/>
    </row>
    <row r="32" spans="1:25" x14ac:dyDescent="0.25">
      <c r="A32" s="106">
        <v>14</v>
      </c>
      <c r="B32" s="24" t="s">
        <v>107</v>
      </c>
      <c r="C32" s="7">
        <v>261</v>
      </c>
      <c r="D32" s="16" t="s">
        <v>10</v>
      </c>
      <c r="E32" s="26">
        <v>1230500</v>
      </c>
      <c r="F32" s="115">
        <v>1.6052</v>
      </c>
      <c r="G32" s="18">
        <v>1975198.6</v>
      </c>
      <c r="H32" s="22" t="s">
        <v>151</v>
      </c>
      <c r="I32" s="54">
        <f t="shared" ref="I32:I46" si="22">L32+P32+T32+X32</f>
        <v>1615613.64</v>
      </c>
      <c r="J32" s="91">
        <v>0.81</v>
      </c>
      <c r="K32" s="91">
        <v>1.01</v>
      </c>
      <c r="L32" s="18">
        <f t="shared" ref="L32:L46" si="23">ROUND(M32*3,2)</f>
        <v>403977.48</v>
      </c>
      <c r="M32" s="38">
        <v>134659.16</v>
      </c>
      <c r="N32" s="91">
        <v>0.81810000000000005</v>
      </c>
      <c r="O32" s="91">
        <v>1.01</v>
      </c>
      <c r="P32" s="18">
        <f t="shared" ref="P32:P46" si="24">ROUND(Q32*3,2)</f>
        <v>403977.48</v>
      </c>
      <c r="Q32" s="38">
        <f t="shared" ref="Q32:Q46" si="25">ROUND(G32*N32/12,2)</f>
        <v>134659.16</v>
      </c>
      <c r="R32" s="91">
        <v>0.81810000000000005</v>
      </c>
      <c r="S32" s="91">
        <v>1.01</v>
      </c>
      <c r="T32" s="18">
        <f t="shared" ref="T32:T46" si="26">ROUND(U32*3,2)</f>
        <v>403977.48</v>
      </c>
      <c r="U32" s="38">
        <f t="shared" ref="U32:U46" si="27">ROUND(G32*R32/12,2)</f>
        <v>134659.16</v>
      </c>
      <c r="V32" s="91">
        <v>0.8175</v>
      </c>
      <c r="W32" s="91">
        <v>1.0093000000000001</v>
      </c>
      <c r="X32" s="18">
        <f t="shared" ref="X32:X46" si="28">ROUND(Y32*3,2)</f>
        <v>403681.2</v>
      </c>
      <c r="Y32" s="38">
        <f t="shared" ref="Y32:Y46" si="29">ROUND(G32*V32/12,2)</f>
        <v>134560.4</v>
      </c>
    </row>
    <row r="33" spans="1:25" x14ac:dyDescent="0.25">
      <c r="A33" s="106">
        <v>15</v>
      </c>
      <c r="B33" s="24" t="s">
        <v>122</v>
      </c>
      <c r="C33" s="7">
        <v>104</v>
      </c>
      <c r="D33" s="16" t="s">
        <v>10</v>
      </c>
      <c r="E33" s="26">
        <v>1230500</v>
      </c>
      <c r="F33" s="115">
        <v>1.6052</v>
      </c>
      <c r="G33" s="18">
        <v>1975198.6</v>
      </c>
      <c r="H33" s="22" t="s">
        <v>151</v>
      </c>
      <c r="I33" s="54">
        <f t="shared" si="22"/>
        <v>1221579.3600000001</v>
      </c>
      <c r="J33" s="91">
        <v>0.52</v>
      </c>
      <c r="K33" s="91">
        <v>1.0067999999999999</v>
      </c>
      <c r="L33" s="18">
        <f t="shared" si="23"/>
        <v>258521.88</v>
      </c>
      <c r="M33" s="38">
        <v>86173.96</v>
      </c>
      <c r="N33" s="91">
        <v>0.52349999999999997</v>
      </c>
      <c r="O33" s="91">
        <v>1.0067999999999999</v>
      </c>
      <c r="P33" s="18">
        <f t="shared" si="24"/>
        <v>258504.12</v>
      </c>
      <c r="Q33" s="38">
        <f t="shared" si="25"/>
        <v>86168.04</v>
      </c>
      <c r="R33" s="91">
        <v>0.61350000000000005</v>
      </c>
      <c r="S33" s="91">
        <v>1.0058</v>
      </c>
      <c r="T33" s="18">
        <f t="shared" si="26"/>
        <v>302946.09000000003</v>
      </c>
      <c r="U33" s="38">
        <f t="shared" si="27"/>
        <v>100982.03</v>
      </c>
      <c r="V33" s="91">
        <v>0.81330000000000002</v>
      </c>
      <c r="W33" s="91">
        <v>1.0041</v>
      </c>
      <c r="X33" s="18">
        <f t="shared" si="28"/>
        <v>401607.27</v>
      </c>
      <c r="Y33" s="38">
        <f t="shared" si="29"/>
        <v>133869.09</v>
      </c>
    </row>
    <row r="34" spans="1:25" x14ac:dyDescent="0.25">
      <c r="A34" s="106">
        <v>16</v>
      </c>
      <c r="B34" s="24" t="s">
        <v>108</v>
      </c>
      <c r="C34" s="7">
        <v>412</v>
      </c>
      <c r="D34" s="16" t="s">
        <v>10</v>
      </c>
      <c r="E34" s="26">
        <v>1230500</v>
      </c>
      <c r="F34" s="115">
        <v>1.6052</v>
      </c>
      <c r="G34" s="18">
        <v>1975198.6</v>
      </c>
      <c r="H34" s="22" t="s">
        <v>151</v>
      </c>
      <c r="I34" s="54">
        <f t="shared" si="22"/>
        <v>1635550.32</v>
      </c>
      <c r="J34" s="91">
        <v>0.81</v>
      </c>
      <c r="K34" s="91">
        <v>1.0254000000000001</v>
      </c>
      <c r="L34" s="18">
        <f t="shared" si="23"/>
        <v>410137.14</v>
      </c>
      <c r="M34" s="38">
        <v>136712.38</v>
      </c>
      <c r="N34" s="91">
        <v>0.8306</v>
      </c>
      <c r="O34" s="91">
        <v>1.0254000000000001</v>
      </c>
      <c r="P34" s="18">
        <f t="shared" si="24"/>
        <v>410149.98</v>
      </c>
      <c r="Q34" s="38">
        <f t="shared" si="25"/>
        <v>136716.66</v>
      </c>
      <c r="R34" s="91">
        <v>0.8306</v>
      </c>
      <c r="S34" s="91">
        <v>1.0254000000000001</v>
      </c>
      <c r="T34" s="18">
        <f t="shared" si="26"/>
        <v>410149.98</v>
      </c>
      <c r="U34" s="38">
        <f t="shared" si="27"/>
        <v>136716.66</v>
      </c>
      <c r="V34" s="91">
        <v>0.82040000000000002</v>
      </c>
      <c r="W34" s="91">
        <v>1.0128999999999999</v>
      </c>
      <c r="X34" s="18">
        <f t="shared" si="28"/>
        <v>405113.22</v>
      </c>
      <c r="Y34" s="38">
        <f t="shared" si="29"/>
        <v>135037.74</v>
      </c>
    </row>
    <row r="35" spans="1:25" x14ac:dyDescent="0.25">
      <c r="A35" s="106">
        <v>17</v>
      </c>
      <c r="B35" s="24" t="s">
        <v>139</v>
      </c>
      <c r="C35" s="7">
        <v>362</v>
      </c>
      <c r="D35" s="16" t="s">
        <v>10</v>
      </c>
      <c r="E35" s="26">
        <v>1230500</v>
      </c>
      <c r="F35" s="115">
        <v>1.6052</v>
      </c>
      <c r="G35" s="18">
        <v>1975198.6</v>
      </c>
      <c r="H35" s="22" t="s">
        <v>151</v>
      </c>
      <c r="I35" s="54">
        <f t="shared" si="22"/>
        <v>1635684.6300000001</v>
      </c>
      <c r="J35" s="91">
        <v>0.81</v>
      </c>
      <c r="K35" s="91">
        <v>1.0266</v>
      </c>
      <c r="L35" s="18">
        <f t="shared" si="23"/>
        <v>410617.11</v>
      </c>
      <c r="M35" s="38">
        <v>136872.37</v>
      </c>
      <c r="N35" s="91">
        <v>0.83150000000000002</v>
      </c>
      <c r="O35" s="91">
        <v>1.0266</v>
      </c>
      <c r="P35" s="18">
        <f t="shared" si="24"/>
        <v>410594.4</v>
      </c>
      <c r="Q35" s="38">
        <f t="shared" si="25"/>
        <v>136864.79999999999</v>
      </c>
      <c r="R35" s="91">
        <v>0.83150000000000002</v>
      </c>
      <c r="S35" s="91">
        <v>1.0266</v>
      </c>
      <c r="T35" s="18">
        <f t="shared" si="26"/>
        <v>410594.4</v>
      </c>
      <c r="U35" s="38">
        <f t="shared" si="27"/>
        <v>136864.79999999999</v>
      </c>
      <c r="V35" s="91">
        <v>0.81789999999999996</v>
      </c>
      <c r="W35" s="91">
        <v>1.0098</v>
      </c>
      <c r="X35" s="18">
        <f t="shared" si="28"/>
        <v>403878.72</v>
      </c>
      <c r="Y35" s="38">
        <f t="shared" si="29"/>
        <v>134626.23999999999</v>
      </c>
    </row>
    <row r="36" spans="1:25" x14ac:dyDescent="0.25">
      <c r="A36" s="106">
        <v>18</v>
      </c>
      <c r="B36" s="24" t="s">
        <v>109</v>
      </c>
      <c r="C36" s="7">
        <v>274</v>
      </c>
      <c r="D36" s="16" t="s">
        <v>10</v>
      </c>
      <c r="E36" s="26">
        <v>1230500</v>
      </c>
      <c r="F36" s="115">
        <v>1.6052</v>
      </c>
      <c r="G36" s="18">
        <v>1975198.6</v>
      </c>
      <c r="H36" s="22" t="s">
        <v>151</v>
      </c>
      <c r="I36" s="54">
        <f t="shared" si="22"/>
        <v>1625147.9400000002</v>
      </c>
      <c r="J36" s="91">
        <v>0.81</v>
      </c>
      <c r="K36" s="91">
        <v>1.0167999999999999</v>
      </c>
      <c r="L36" s="18">
        <f t="shared" si="23"/>
        <v>406697.34</v>
      </c>
      <c r="M36" s="38">
        <v>135565.78</v>
      </c>
      <c r="N36" s="91">
        <v>0.8236</v>
      </c>
      <c r="O36" s="91">
        <v>1.0167999999999999</v>
      </c>
      <c r="P36" s="18">
        <f t="shared" si="24"/>
        <v>406693.38</v>
      </c>
      <c r="Q36" s="38">
        <f t="shared" si="25"/>
        <v>135564.46</v>
      </c>
      <c r="R36" s="91">
        <v>0.8236</v>
      </c>
      <c r="S36" s="91">
        <v>1.0167999999999999</v>
      </c>
      <c r="T36" s="18">
        <f t="shared" si="26"/>
        <v>406693.38</v>
      </c>
      <c r="U36" s="38">
        <f t="shared" si="27"/>
        <v>135564.46</v>
      </c>
      <c r="V36" s="91">
        <v>0.82030000000000003</v>
      </c>
      <c r="W36" s="91">
        <v>1.0126999999999999</v>
      </c>
      <c r="X36" s="18">
        <f t="shared" si="28"/>
        <v>405063.84</v>
      </c>
      <c r="Y36" s="38">
        <f t="shared" si="29"/>
        <v>135021.28</v>
      </c>
    </row>
    <row r="37" spans="1:25" x14ac:dyDescent="0.25">
      <c r="A37" s="106">
        <v>19</v>
      </c>
      <c r="B37" s="24" t="s">
        <v>110</v>
      </c>
      <c r="C37" s="7">
        <v>246</v>
      </c>
      <c r="D37" s="16" t="s">
        <v>10</v>
      </c>
      <c r="E37" s="26">
        <v>1230500</v>
      </c>
      <c r="F37" s="115">
        <v>1.6052</v>
      </c>
      <c r="G37" s="18">
        <v>1975198.6</v>
      </c>
      <c r="H37" s="22" t="s">
        <v>151</v>
      </c>
      <c r="I37" s="54">
        <f t="shared" si="22"/>
        <v>1614623.5799999998</v>
      </c>
      <c r="J37" s="91">
        <v>0.81</v>
      </c>
      <c r="K37" s="91">
        <v>1.0095000000000001</v>
      </c>
      <c r="L37" s="18">
        <f t="shared" si="23"/>
        <v>403777.5</v>
      </c>
      <c r="M37" s="38">
        <v>134592.5</v>
      </c>
      <c r="N37" s="91">
        <v>0.81769999999999998</v>
      </c>
      <c r="O37" s="91">
        <v>1.0095000000000001</v>
      </c>
      <c r="P37" s="18">
        <f t="shared" si="24"/>
        <v>403779.96</v>
      </c>
      <c r="Q37" s="38">
        <f t="shared" si="25"/>
        <v>134593.32</v>
      </c>
      <c r="R37" s="91">
        <v>0.81769999999999998</v>
      </c>
      <c r="S37" s="91">
        <v>1.0095000000000001</v>
      </c>
      <c r="T37" s="18">
        <f t="shared" si="26"/>
        <v>403779.96</v>
      </c>
      <c r="U37" s="38">
        <f t="shared" si="27"/>
        <v>134593.32</v>
      </c>
      <c r="V37" s="91">
        <v>0.81669999999999998</v>
      </c>
      <c r="W37" s="91">
        <v>1.0083</v>
      </c>
      <c r="X37" s="18">
        <f t="shared" si="28"/>
        <v>403286.16</v>
      </c>
      <c r="Y37" s="38">
        <f t="shared" si="29"/>
        <v>134428.72</v>
      </c>
    </row>
    <row r="38" spans="1:25" ht="31.5" x14ac:dyDescent="0.25">
      <c r="A38" s="106">
        <v>20</v>
      </c>
      <c r="B38" s="24" t="s">
        <v>121</v>
      </c>
      <c r="C38" s="7">
        <v>103</v>
      </c>
      <c r="D38" s="16" t="s">
        <v>10</v>
      </c>
      <c r="E38" s="26">
        <v>1230500</v>
      </c>
      <c r="F38" s="115">
        <v>1.6052</v>
      </c>
      <c r="G38" s="18">
        <v>1975198.6</v>
      </c>
      <c r="H38" s="22" t="s">
        <v>151</v>
      </c>
      <c r="I38" s="54">
        <f t="shared" si="22"/>
        <v>1503824.8800000001</v>
      </c>
      <c r="J38" s="91">
        <v>0.81</v>
      </c>
      <c r="K38" s="91">
        <v>1.0015000000000001</v>
      </c>
      <c r="L38" s="18">
        <f t="shared" si="23"/>
        <v>400577.67</v>
      </c>
      <c r="M38" s="38">
        <v>133525.89000000001</v>
      </c>
      <c r="N38" s="91">
        <v>0.81120000000000003</v>
      </c>
      <c r="O38" s="91">
        <v>1.0015000000000001</v>
      </c>
      <c r="P38" s="18">
        <f t="shared" si="24"/>
        <v>400570.29</v>
      </c>
      <c r="Q38" s="38">
        <f t="shared" si="25"/>
        <v>133523.43</v>
      </c>
      <c r="R38" s="91">
        <v>0.61119999999999997</v>
      </c>
      <c r="S38" s="91">
        <v>1.0019</v>
      </c>
      <c r="T38" s="18">
        <f t="shared" si="26"/>
        <v>301810.34999999998</v>
      </c>
      <c r="U38" s="38">
        <f t="shared" si="27"/>
        <v>100603.45</v>
      </c>
      <c r="V38" s="91">
        <v>0.81179999999999997</v>
      </c>
      <c r="W38" s="91">
        <v>1.0022</v>
      </c>
      <c r="X38" s="18">
        <f t="shared" si="28"/>
        <v>400866.57</v>
      </c>
      <c r="Y38" s="38">
        <f t="shared" si="29"/>
        <v>133622.19</v>
      </c>
    </row>
    <row r="39" spans="1:25" ht="31.5" x14ac:dyDescent="0.25">
      <c r="A39" s="106">
        <v>21</v>
      </c>
      <c r="B39" s="24" t="s">
        <v>115</v>
      </c>
      <c r="C39" s="7">
        <v>212</v>
      </c>
      <c r="D39" s="16" t="s">
        <v>10</v>
      </c>
      <c r="E39" s="26">
        <v>1230500</v>
      </c>
      <c r="F39" s="115">
        <v>1.6052</v>
      </c>
      <c r="G39" s="18">
        <v>1975198.6</v>
      </c>
      <c r="H39" s="22" t="s">
        <v>151</v>
      </c>
      <c r="I39" s="54">
        <f t="shared" si="22"/>
        <v>1611540.3</v>
      </c>
      <c r="J39" s="91">
        <v>0.81</v>
      </c>
      <c r="K39" s="91">
        <v>1.0071000000000001</v>
      </c>
      <c r="L39" s="18">
        <f t="shared" si="23"/>
        <v>402817.56</v>
      </c>
      <c r="M39" s="38">
        <v>134272.51999999999</v>
      </c>
      <c r="N39" s="91">
        <v>0.81579999999999997</v>
      </c>
      <c r="O39" s="91">
        <v>1.0071000000000001</v>
      </c>
      <c r="P39" s="18">
        <f t="shared" si="24"/>
        <v>402841.74</v>
      </c>
      <c r="Q39" s="38">
        <f t="shared" si="25"/>
        <v>134280.57999999999</v>
      </c>
      <c r="R39" s="91">
        <v>0.81579999999999997</v>
      </c>
      <c r="S39" s="91">
        <v>1.0071000000000001</v>
      </c>
      <c r="T39" s="18">
        <f t="shared" si="26"/>
        <v>402841.74</v>
      </c>
      <c r="U39" s="38">
        <f t="shared" si="27"/>
        <v>134280.57999999999</v>
      </c>
      <c r="V39" s="91">
        <v>0.81620000000000004</v>
      </c>
      <c r="W39" s="91">
        <v>1.0076000000000001</v>
      </c>
      <c r="X39" s="18">
        <f t="shared" si="28"/>
        <v>403039.26</v>
      </c>
      <c r="Y39" s="38">
        <f t="shared" si="29"/>
        <v>134346.42000000001</v>
      </c>
    </row>
    <row r="40" spans="1:25" x14ac:dyDescent="0.25">
      <c r="A40" s="106">
        <v>22</v>
      </c>
      <c r="B40" s="24" t="s">
        <v>113</v>
      </c>
      <c r="C40" s="7">
        <v>163</v>
      </c>
      <c r="D40" s="16" t="s">
        <v>10</v>
      </c>
      <c r="E40" s="26">
        <v>1230500</v>
      </c>
      <c r="F40" s="115">
        <v>1.6052</v>
      </c>
      <c r="G40" s="18">
        <v>1975198.6</v>
      </c>
      <c r="H40" s="22" t="s">
        <v>151</v>
      </c>
      <c r="I40" s="54">
        <f t="shared" si="22"/>
        <v>1610832.7200000002</v>
      </c>
      <c r="J40" s="91">
        <v>0.81</v>
      </c>
      <c r="K40" s="91">
        <v>1.0078</v>
      </c>
      <c r="L40" s="18">
        <f t="shared" si="23"/>
        <v>403097.55</v>
      </c>
      <c r="M40" s="38">
        <v>134365.85</v>
      </c>
      <c r="N40" s="91">
        <v>0.81630000000000003</v>
      </c>
      <c r="O40" s="91">
        <v>1.0078</v>
      </c>
      <c r="P40" s="18">
        <f t="shared" si="24"/>
        <v>403088.64000000001</v>
      </c>
      <c r="Q40" s="38">
        <f t="shared" si="25"/>
        <v>134362.88</v>
      </c>
      <c r="R40" s="91">
        <v>0.81630000000000003</v>
      </c>
      <c r="S40" s="91">
        <v>1.0078</v>
      </c>
      <c r="T40" s="18">
        <f t="shared" si="26"/>
        <v>403088.64000000001</v>
      </c>
      <c r="U40" s="38">
        <f t="shared" si="27"/>
        <v>134362.88</v>
      </c>
      <c r="V40" s="91">
        <v>0.81320000000000003</v>
      </c>
      <c r="W40" s="91">
        <v>1.0039</v>
      </c>
      <c r="X40" s="18">
        <f t="shared" si="28"/>
        <v>401557.89</v>
      </c>
      <c r="Y40" s="38">
        <f t="shared" si="29"/>
        <v>133852.63</v>
      </c>
    </row>
    <row r="41" spans="1:25" x14ac:dyDescent="0.25">
      <c r="A41" s="106">
        <v>23</v>
      </c>
      <c r="B41" s="24" t="s">
        <v>120</v>
      </c>
      <c r="C41" s="7">
        <v>413</v>
      </c>
      <c r="D41" s="16" t="s">
        <v>10</v>
      </c>
      <c r="E41" s="26">
        <v>1230500</v>
      </c>
      <c r="F41" s="115">
        <v>1.6052</v>
      </c>
      <c r="G41" s="18">
        <v>1975198.6</v>
      </c>
      <c r="H41" s="22" t="s">
        <v>151</v>
      </c>
      <c r="I41" s="54">
        <f t="shared" si="22"/>
        <v>1637306.79</v>
      </c>
      <c r="J41" s="91">
        <v>0.81</v>
      </c>
      <c r="K41" s="91">
        <v>1.0250999999999999</v>
      </c>
      <c r="L41" s="18">
        <f t="shared" si="23"/>
        <v>410017.17</v>
      </c>
      <c r="M41" s="38">
        <v>136672.39000000001</v>
      </c>
      <c r="N41" s="91">
        <v>0.83030000000000004</v>
      </c>
      <c r="O41" s="91">
        <v>1.0250999999999999</v>
      </c>
      <c r="P41" s="18">
        <f t="shared" si="24"/>
        <v>410001.84</v>
      </c>
      <c r="Q41" s="38">
        <f t="shared" si="25"/>
        <v>136667.28</v>
      </c>
      <c r="R41" s="91">
        <v>0.83030000000000004</v>
      </c>
      <c r="S41" s="91">
        <v>1.0250999999999999</v>
      </c>
      <c r="T41" s="18">
        <f t="shared" si="26"/>
        <v>410001.84</v>
      </c>
      <c r="U41" s="38">
        <f t="shared" si="27"/>
        <v>136667.28</v>
      </c>
      <c r="V41" s="91">
        <v>0.82479999999999998</v>
      </c>
      <c r="W41" s="91">
        <v>1.0183</v>
      </c>
      <c r="X41" s="18">
        <f t="shared" si="28"/>
        <v>407285.94</v>
      </c>
      <c r="Y41" s="38">
        <f t="shared" si="29"/>
        <v>135761.98000000001</v>
      </c>
    </row>
    <row r="42" spans="1:25" x14ac:dyDescent="0.25">
      <c r="A42" s="106">
        <v>24</v>
      </c>
      <c r="B42" s="24" t="s">
        <v>119</v>
      </c>
      <c r="C42" s="7">
        <v>284</v>
      </c>
      <c r="D42" s="16" t="s">
        <v>10</v>
      </c>
      <c r="E42" s="26">
        <v>1230500</v>
      </c>
      <c r="F42" s="115">
        <v>1.6052</v>
      </c>
      <c r="G42" s="18">
        <v>1975198.6</v>
      </c>
      <c r="H42" s="22" t="s">
        <v>151</v>
      </c>
      <c r="I42" s="54">
        <f t="shared" si="22"/>
        <v>1527190.44</v>
      </c>
      <c r="J42" s="91">
        <v>0.61</v>
      </c>
      <c r="K42" s="91">
        <v>1.0253000000000001</v>
      </c>
      <c r="L42" s="18">
        <f t="shared" si="23"/>
        <v>308838.59999999998</v>
      </c>
      <c r="M42" s="38">
        <v>102946.2</v>
      </c>
      <c r="N42" s="91">
        <v>0.82540000000000002</v>
      </c>
      <c r="O42" s="91">
        <v>1.0189999999999999</v>
      </c>
      <c r="P42" s="18">
        <f t="shared" si="24"/>
        <v>407582.22</v>
      </c>
      <c r="Q42" s="38">
        <f t="shared" si="25"/>
        <v>135860.74</v>
      </c>
      <c r="R42" s="91">
        <v>0.82540000000000002</v>
      </c>
      <c r="S42" s="91">
        <v>1.0189999999999999</v>
      </c>
      <c r="T42" s="18">
        <f t="shared" si="26"/>
        <v>407582.22</v>
      </c>
      <c r="U42" s="38">
        <f t="shared" si="27"/>
        <v>135860.74</v>
      </c>
      <c r="V42" s="91">
        <v>0.8165</v>
      </c>
      <c r="W42" s="91">
        <v>1.008</v>
      </c>
      <c r="X42" s="18">
        <f t="shared" si="28"/>
        <v>403187.4</v>
      </c>
      <c r="Y42" s="38">
        <f t="shared" si="29"/>
        <v>134395.79999999999</v>
      </c>
    </row>
    <row r="43" spans="1:25" x14ac:dyDescent="0.25">
      <c r="A43" s="106">
        <v>25</v>
      </c>
      <c r="B43" s="24" t="s">
        <v>116</v>
      </c>
      <c r="C43" s="7">
        <v>259</v>
      </c>
      <c r="D43" s="16" t="s">
        <v>10</v>
      </c>
      <c r="E43" s="26">
        <v>1230500</v>
      </c>
      <c r="F43" s="115">
        <v>1.6052</v>
      </c>
      <c r="G43" s="18">
        <v>1975198.6</v>
      </c>
      <c r="H43" s="22" t="s">
        <v>151</v>
      </c>
      <c r="I43" s="54">
        <f t="shared" si="22"/>
        <v>1421595.8399999999</v>
      </c>
      <c r="J43" s="91">
        <v>0.61</v>
      </c>
      <c r="K43" s="91">
        <v>1.0172000000000001</v>
      </c>
      <c r="L43" s="18">
        <f t="shared" si="23"/>
        <v>306398.73</v>
      </c>
      <c r="M43" s="38">
        <v>102132.91</v>
      </c>
      <c r="N43" s="91">
        <v>0.62050000000000005</v>
      </c>
      <c r="O43" s="91">
        <v>1.0172000000000001</v>
      </c>
      <c r="P43" s="18">
        <f t="shared" si="24"/>
        <v>306402.69</v>
      </c>
      <c r="Q43" s="38">
        <f t="shared" si="25"/>
        <v>102134.23</v>
      </c>
      <c r="R43" s="91">
        <v>0.82040000000000002</v>
      </c>
      <c r="S43" s="91">
        <v>1.0128999999999999</v>
      </c>
      <c r="T43" s="18">
        <f t="shared" si="26"/>
        <v>405113.22</v>
      </c>
      <c r="U43" s="38">
        <f t="shared" si="27"/>
        <v>135037.74</v>
      </c>
      <c r="V43" s="91">
        <v>0.8175</v>
      </c>
      <c r="W43" s="91">
        <v>1.0093000000000001</v>
      </c>
      <c r="X43" s="18">
        <f t="shared" si="28"/>
        <v>403681.2</v>
      </c>
      <c r="Y43" s="38">
        <f t="shared" si="29"/>
        <v>134560.4</v>
      </c>
    </row>
    <row r="44" spans="1:25" x14ac:dyDescent="0.25">
      <c r="A44" s="106">
        <v>26</v>
      </c>
      <c r="B44" s="24" t="s">
        <v>123</v>
      </c>
      <c r="C44" s="7">
        <v>233</v>
      </c>
      <c r="D44" s="16" t="s">
        <v>10</v>
      </c>
      <c r="E44" s="26">
        <v>1230500</v>
      </c>
      <c r="F44" s="115">
        <v>1.6052</v>
      </c>
      <c r="G44" s="18">
        <v>1975198.6</v>
      </c>
      <c r="H44" s="22" t="s">
        <v>151</v>
      </c>
      <c r="I44" s="54">
        <f t="shared" si="22"/>
        <v>1624654.1400000001</v>
      </c>
      <c r="J44" s="91">
        <v>0.81</v>
      </c>
      <c r="K44" s="91">
        <v>1.0167999999999999</v>
      </c>
      <c r="L44" s="18">
        <f t="shared" si="23"/>
        <v>406697.34</v>
      </c>
      <c r="M44" s="38">
        <v>135565.78</v>
      </c>
      <c r="N44" s="91">
        <v>0.8236</v>
      </c>
      <c r="O44" s="91">
        <v>1.0167999999999999</v>
      </c>
      <c r="P44" s="18">
        <f t="shared" si="24"/>
        <v>406693.38</v>
      </c>
      <c r="Q44" s="38">
        <f t="shared" si="25"/>
        <v>135564.46</v>
      </c>
      <c r="R44" s="91">
        <v>0.8236</v>
      </c>
      <c r="S44" s="91">
        <v>1.0167999999999999</v>
      </c>
      <c r="T44" s="18">
        <f t="shared" si="26"/>
        <v>406693.38</v>
      </c>
      <c r="U44" s="38">
        <f t="shared" si="27"/>
        <v>135564.46</v>
      </c>
      <c r="V44" s="91">
        <v>0.81930000000000003</v>
      </c>
      <c r="W44" s="91">
        <v>1.0115000000000001</v>
      </c>
      <c r="X44" s="18">
        <f t="shared" si="28"/>
        <v>404570.04</v>
      </c>
      <c r="Y44" s="38">
        <f t="shared" si="29"/>
        <v>134856.68</v>
      </c>
    </row>
    <row r="45" spans="1:25" x14ac:dyDescent="0.25">
      <c r="A45" s="106">
        <v>27</v>
      </c>
      <c r="B45" s="24" t="s">
        <v>111</v>
      </c>
      <c r="C45" s="7">
        <v>316</v>
      </c>
      <c r="D45" s="16" t="s">
        <v>10</v>
      </c>
      <c r="E45" s="26">
        <v>1230500</v>
      </c>
      <c r="F45" s="115">
        <v>1.6052</v>
      </c>
      <c r="G45" s="18">
        <v>1975198.6</v>
      </c>
      <c r="H45" s="22" t="s">
        <v>151</v>
      </c>
      <c r="I45" s="54">
        <f t="shared" si="22"/>
        <v>1099148.67</v>
      </c>
      <c r="J45" s="91">
        <v>0.52</v>
      </c>
      <c r="K45" s="91">
        <v>1.03</v>
      </c>
      <c r="L45" s="18">
        <f t="shared" si="23"/>
        <v>264479.09999999998</v>
      </c>
      <c r="M45" s="38">
        <v>88159.7</v>
      </c>
      <c r="N45" s="91">
        <v>0.53559999999999997</v>
      </c>
      <c r="O45" s="91">
        <v>1.03</v>
      </c>
      <c r="P45" s="18">
        <f t="shared" si="24"/>
        <v>264479.09999999998</v>
      </c>
      <c r="Q45" s="38">
        <f t="shared" si="25"/>
        <v>88159.7</v>
      </c>
      <c r="R45" s="91">
        <v>0.53559999999999997</v>
      </c>
      <c r="S45" s="91">
        <v>1.03</v>
      </c>
      <c r="T45" s="18">
        <f t="shared" si="26"/>
        <v>264479.09999999998</v>
      </c>
      <c r="U45" s="38">
        <f t="shared" si="27"/>
        <v>88159.7</v>
      </c>
      <c r="V45" s="91">
        <v>0.61909999999999998</v>
      </c>
      <c r="W45" s="91">
        <v>1.0148999999999999</v>
      </c>
      <c r="X45" s="18">
        <f t="shared" si="28"/>
        <v>305711.37</v>
      </c>
      <c r="Y45" s="38">
        <f t="shared" si="29"/>
        <v>101903.79</v>
      </c>
    </row>
    <row r="46" spans="1:25" x14ac:dyDescent="0.25">
      <c r="A46" s="106">
        <v>28</v>
      </c>
      <c r="B46" s="24" t="s">
        <v>106</v>
      </c>
      <c r="C46" s="7">
        <v>296</v>
      </c>
      <c r="D46" s="16" t="s">
        <v>10</v>
      </c>
      <c r="E46" s="26">
        <v>1230500</v>
      </c>
      <c r="F46" s="115">
        <v>1.6052</v>
      </c>
      <c r="G46" s="18">
        <v>1975198.6</v>
      </c>
      <c r="H46" s="22" t="s">
        <v>151</v>
      </c>
      <c r="I46" s="54">
        <f t="shared" si="22"/>
        <v>1330876.47</v>
      </c>
      <c r="J46" s="91">
        <v>0.61</v>
      </c>
      <c r="K46" s="91">
        <v>1.0275000000000001</v>
      </c>
      <c r="L46" s="18">
        <f t="shared" si="23"/>
        <v>309501.27</v>
      </c>
      <c r="M46" s="38">
        <v>103167.09</v>
      </c>
      <c r="N46" s="91">
        <v>0.62680000000000002</v>
      </c>
      <c r="O46" s="91">
        <v>1.0275000000000001</v>
      </c>
      <c r="P46" s="18">
        <f t="shared" si="24"/>
        <v>309513.63</v>
      </c>
      <c r="Q46" s="38">
        <f t="shared" si="25"/>
        <v>103171.21</v>
      </c>
      <c r="R46" s="91">
        <v>0.62680000000000002</v>
      </c>
      <c r="S46" s="91">
        <v>1.0275000000000001</v>
      </c>
      <c r="T46" s="18">
        <f t="shared" si="26"/>
        <v>309513.63</v>
      </c>
      <c r="U46" s="38">
        <f t="shared" si="27"/>
        <v>103171.21</v>
      </c>
      <c r="V46" s="91">
        <v>0.81479999999999997</v>
      </c>
      <c r="W46" s="91">
        <v>1.0059</v>
      </c>
      <c r="X46" s="18">
        <f t="shared" si="28"/>
        <v>402347.94</v>
      </c>
      <c r="Y46" s="38">
        <f t="shared" si="29"/>
        <v>134115.98000000001</v>
      </c>
    </row>
    <row r="47" spans="1:25" ht="15.75" customHeight="1" x14ac:dyDescent="0.25">
      <c r="A47" s="146" t="s">
        <v>125</v>
      </c>
      <c r="B47" s="147"/>
      <c r="C47" s="16">
        <f>SUM(C49:C58)</f>
        <v>2243</v>
      </c>
      <c r="D47" s="25"/>
      <c r="E47" s="33"/>
      <c r="F47" s="116"/>
      <c r="G47" s="28">
        <f>SUM(G49:G58)</f>
        <v>20968458.299999997</v>
      </c>
      <c r="H47" s="22"/>
      <c r="I47" s="55">
        <f>SUM(I49:I58)</f>
        <v>14755247.34</v>
      </c>
      <c r="J47" s="92"/>
      <c r="K47" s="92"/>
      <c r="L47" s="28">
        <f t="shared" ref="L47:M47" si="30">SUM(L49:L58)</f>
        <v>3915136.83</v>
      </c>
      <c r="M47" s="52">
        <f t="shared" si="30"/>
        <v>1305045.6100000001</v>
      </c>
      <c r="N47" s="92"/>
      <c r="O47" s="92"/>
      <c r="P47" s="28">
        <f t="shared" ref="P47:Q47" si="31">SUM(P49:P58)</f>
        <v>3915102.39</v>
      </c>
      <c r="Q47" s="52">
        <f t="shared" si="31"/>
        <v>1305034.1300000001</v>
      </c>
      <c r="R47" s="92"/>
      <c r="S47" s="92"/>
      <c r="T47" s="28">
        <f t="shared" ref="T47:U47" si="32">SUM(T49:T58)</f>
        <v>3231588.9</v>
      </c>
      <c r="U47" s="52">
        <f t="shared" si="32"/>
        <v>1077196.3</v>
      </c>
      <c r="V47" s="92"/>
      <c r="W47" s="92"/>
      <c r="X47" s="28">
        <f t="shared" ref="X47:Y47" si="33">SUM(X49:X58)</f>
        <v>3693419.22</v>
      </c>
      <c r="Y47" s="52">
        <f t="shared" si="33"/>
        <v>1231139.7400000002</v>
      </c>
    </row>
    <row r="48" spans="1:25" ht="15.75" customHeight="1" x14ac:dyDescent="0.25">
      <c r="A48" s="155" t="s">
        <v>3</v>
      </c>
      <c r="B48" s="156"/>
      <c r="C48" s="156"/>
      <c r="D48" s="157"/>
      <c r="E48" s="31"/>
      <c r="F48" s="117"/>
      <c r="G48" s="84"/>
      <c r="H48" s="16"/>
      <c r="I48" s="53"/>
      <c r="J48" s="90"/>
      <c r="K48" s="90"/>
      <c r="L48" s="4"/>
      <c r="M48" s="51"/>
      <c r="N48" s="90"/>
      <c r="O48" s="90"/>
      <c r="P48" s="4"/>
      <c r="Q48" s="51"/>
      <c r="R48" s="90"/>
      <c r="S48" s="90"/>
      <c r="T48" s="4"/>
      <c r="U48" s="51"/>
      <c r="V48" s="90"/>
      <c r="W48" s="90"/>
      <c r="X48" s="4"/>
      <c r="Y48" s="51"/>
    </row>
    <row r="49" spans="1:25" x14ac:dyDescent="0.25">
      <c r="A49" s="101">
        <v>29</v>
      </c>
      <c r="B49" s="10" t="s">
        <v>32</v>
      </c>
      <c r="C49" s="7">
        <v>79</v>
      </c>
      <c r="D49" s="7" t="s">
        <v>10</v>
      </c>
      <c r="E49" s="26">
        <v>1230500</v>
      </c>
      <c r="F49" s="115">
        <v>1.8934</v>
      </c>
      <c r="G49" s="18">
        <v>2329828.7000000002</v>
      </c>
      <c r="H49" s="22" t="s">
        <v>151</v>
      </c>
      <c r="I49" s="54">
        <f t="shared" ref="I49:I50" si="34">L49+P49+T49+X49</f>
        <v>1164914.3999999999</v>
      </c>
      <c r="J49" s="91">
        <v>0.5</v>
      </c>
      <c r="K49" s="91">
        <v>1</v>
      </c>
      <c r="L49" s="18">
        <f t="shared" ref="L49:L50" si="35">ROUND(M49*3,2)</f>
        <v>291228.59999999998</v>
      </c>
      <c r="M49" s="38">
        <v>97076.2</v>
      </c>
      <c r="N49" s="91">
        <v>0.5</v>
      </c>
      <c r="O49" s="91">
        <v>1</v>
      </c>
      <c r="P49" s="18">
        <f t="shared" ref="P49:P50" si="36">ROUND(Q49*3,2)</f>
        <v>291228.59999999998</v>
      </c>
      <c r="Q49" s="38">
        <f t="shared" ref="Q49:Q50" si="37">ROUND(G49*N49/12,2)</f>
        <v>97076.2</v>
      </c>
      <c r="R49" s="91">
        <v>0.5</v>
      </c>
      <c r="S49" s="91">
        <v>1</v>
      </c>
      <c r="T49" s="18">
        <f t="shared" ref="T49:T50" si="38">ROUND(U49*3,2)</f>
        <v>291228.59999999998</v>
      </c>
      <c r="U49" s="38">
        <f t="shared" ref="U49:U50" si="39">ROUND(G49*R49/12,2)</f>
        <v>97076.2</v>
      </c>
      <c r="V49" s="91">
        <v>0.5</v>
      </c>
      <c r="W49" s="91">
        <v>1</v>
      </c>
      <c r="X49" s="18">
        <f t="shared" ref="X49:X50" si="40">ROUND(Y49*3,2)</f>
        <v>291228.59999999998</v>
      </c>
      <c r="Y49" s="38">
        <f t="shared" ref="Y49:Y50" si="41">ROUND(G49*V49/12,2)</f>
        <v>97076.2</v>
      </c>
    </row>
    <row r="50" spans="1:25" x14ac:dyDescent="0.25">
      <c r="A50" s="105">
        <v>30</v>
      </c>
      <c r="B50" s="10" t="s">
        <v>31</v>
      </c>
      <c r="C50" s="88">
        <v>55</v>
      </c>
      <c r="D50" s="7" t="s">
        <v>10</v>
      </c>
      <c r="E50" s="26">
        <v>1230500</v>
      </c>
      <c r="F50" s="115">
        <v>1.8934</v>
      </c>
      <c r="G50" s="18">
        <v>2329828.7000000002</v>
      </c>
      <c r="H50" s="22" t="s">
        <v>151</v>
      </c>
      <c r="I50" s="54">
        <f t="shared" si="34"/>
        <v>1164914.3999999999</v>
      </c>
      <c r="J50" s="91">
        <v>0.5</v>
      </c>
      <c r="K50" s="91">
        <v>1</v>
      </c>
      <c r="L50" s="18">
        <f t="shared" si="35"/>
        <v>291228.59999999998</v>
      </c>
      <c r="M50" s="38">
        <v>97076.2</v>
      </c>
      <c r="N50" s="91">
        <v>0.5</v>
      </c>
      <c r="O50" s="91">
        <v>1</v>
      </c>
      <c r="P50" s="18">
        <f t="shared" si="36"/>
        <v>291228.59999999998</v>
      </c>
      <c r="Q50" s="38">
        <f t="shared" si="37"/>
        <v>97076.2</v>
      </c>
      <c r="R50" s="91">
        <v>0.5</v>
      </c>
      <c r="S50" s="91">
        <v>1</v>
      </c>
      <c r="T50" s="18">
        <f t="shared" si="38"/>
        <v>291228.59999999998</v>
      </c>
      <c r="U50" s="38">
        <f t="shared" si="39"/>
        <v>97076.2</v>
      </c>
      <c r="V50" s="91">
        <v>0.5</v>
      </c>
      <c r="W50" s="91">
        <v>1</v>
      </c>
      <c r="X50" s="18">
        <f t="shared" si="40"/>
        <v>291228.59999999998</v>
      </c>
      <c r="Y50" s="38">
        <f t="shared" si="41"/>
        <v>97076.2</v>
      </c>
    </row>
    <row r="51" spans="1:25" ht="15.75" customHeight="1" x14ac:dyDescent="0.25">
      <c r="A51" s="140" t="s">
        <v>171</v>
      </c>
      <c r="B51" s="141"/>
      <c r="C51" s="141"/>
      <c r="D51" s="142"/>
      <c r="E51" s="32"/>
      <c r="F51" s="115"/>
      <c r="G51" s="18"/>
      <c r="H51" s="22"/>
      <c r="I51" s="54"/>
      <c r="J51" s="91"/>
      <c r="K51" s="91"/>
      <c r="L51" s="18"/>
      <c r="M51" s="38"/>
      <c r="N51" s="91"/>
      <c r="O51" s="91"/>
      <c r="P51" s="18"/>
      <c r="Q51" s="38"/>
      <c r="R51" s="91"/>
      <c r="S51" s="91"/>
      <c r="T51" s="18"/>
      <c r="U51" s="38"/>
      <c r="V51" s="91"/>
      <c r="W51" s="91"/>
      <c r="X51" s="18"/>
      <c r="Y51" s="38"/>
    </row>
    <row r="52" spans="1:25" x14ac:dyDescent="0.25">
      <c r="A52" s="101">
        <v>31</v>
      </c>
      <c r="B52" s="10" t="s">
        <v>28</v>
      </c>
      <c r="C52" s="7">
        <v>595</v>
      </c>
      <c r="D52" s="16" t="s">
        <v>10</v>
      </c>
      <c r="E52" s="26">
        <v>1230500</v>
      </c>
      <c r="F52" s="115">
        <v>1.8934</v>
      </c>
      <c r="G52" s="18">
        <v>2329828.7000000002</v>
      </c>
      <c r="H52" s="22" t="s">
        <v>151</v>
      </c>
      <c r="I52" s="54">
        <f t="shared" ref="I52:I58" si="42">L52+P52+T52+X52</f>
        <v>1926407.22</v>
      </c>
      <c r="J52" s="91">
        <v>0.81</v>
      </c>
      <c r="K52" s="91">
        <v>1.018</v>
      </c>
      <c r="L52" s="18">
        <f t="shared" ref="L52:L58" si="43">ROUND(M52*3,2)</f>
        <v>480282.54</v>
      </c>
      <c r="M52" s="38">
        <v>160094.18</v>
      </c>
      <c r="N52" s="91">
        <v>0.8246</v>
      </c>
      <c r="O52" s="91">
        <v>1.018</v>
      </c>
      <c r="P52" s="18">
        <f t="shared" ref="P52:P58" si="44">ROUND(Q52*3,2)</f>
        <v>480294.18</v>
      </c>
      <c r="Q52" s="38">
        <f t="shared" ref="Q52:Q58" si="45">ROUND(G52*N52/12,2)</f>
        <v>160098.06</v>
      </c>
      <c r="R52" s="91">
        <v>0.82909999999999995</v>
      </c>
      <c r="S52" s="91">
        <v>1.0236000000000001</v>
      </c>
      <c r="T52" s="18">
        <f t="shared" ref="T52:T58" si="46">ROUND(U52*3,2)</f>
        <v>482915.25</v>
      </c>
      <c r="U52" s="38">
        <f t="shared" ref="U52:U58" si="47">ROUND(G52*R52/12,2)</f>
        <v>160971.75</v>
      </c>
      <c r="V52" s="91">
        <v>0.82909999999999995</v>
      </c>
      <c r="W52" s="91">
        <v>1.0236000000000001</v>
      </c>
      <c r="X52" s="18">
        <f t="shared" ref="X52:X58" si="48">ROUND(Y52*3,2)</f>
        <v>482915.25</v>
      </c>
      <c r="Y52" s="38">
        <f t="shared" ref="Y52:Y58" si="49">ROUND(G52*V52/12,2)</f>
        <v>160971.75</v>
      </c>
    </row>
    <row r="53" spans="1:25" x14ac:dyDescent="0.25">
      <c r="A53" s="101">
        <v>32</v>
      </c>
      <c r="B53" s="10" t="s">
        <v>30</v>
      </c>
      <c r="C53" s="7">
        <v>265</v>
      </c>
      <c r="D53" s="7" t="s">
        <v>10</v>
      </c>
      <c r="E53" s="26">
        <v>1230500</v>
      </c>
      <c r="F53" s="115">
        <v>1.8934</v>
      </c>
      <c r="G53" s="18">
        <v>2329828.7000000002</v>
      </c>
      <c r="H53" s="22" t="s">
        <v>151</v>
      </c>
      <c r="I53" s="54">
        <f t="shared" si="42"/>
        <v>1899391.6800000002</v>
      </c>
      <c r="J53" s="91">
        <v>0.81</v>
      </c>
      <c r="K53" s="91">
        <v>1.0058</v>
      </c>
      <c r="L53" s="18">
        <f t="shared" si="43"/>
        <v>474526.71</v>
      </c>
      <c r="M53" s="38">
        <v>158175.57</v>
      </c>
      <c r="N53" s="91">
        <v>0.81469999999999998</v>
      </c>
      <c r="O53" s="91">
        <v>1.0058</v>
      </c>
      <c r="P53" s="18">
        <f t="shared" si="44"/>
        <v>474527.85</v>
      </c>
      <c r="Q53" s="38">
        <f t="shared" si="45"/>
        <v>158175.95000000001</v>
      </c>
      <c r="R53" s="91">
        <v>0.81579999999999997</v>
      </c>
      <c r="S53" s="91">
        <v>1.0072000000000001</v>
      </c>
      <c r="T53" s="18">
        <f t="shared" si="46"/>
        <v>475168.56</v>
      </c>
      <c r="U53" s="38">
        <f t="shared" si="47"/>
        <v>158389.51999999999</v>
      </c>
      <c r="V53" s="91">
        <v>0.81579999999999997</v>
      </c>
      <c r="W53" s="91">
        <v>1.0072000000000001</v>
      </c>
      <c r="X53" s="18">
        <f t="shared" si="48"/>
        <v>475168.56</v>
      </c>
      <c r="Y53" s="38">
        <f t="shared" si="49"/>
        <v>158389.51999999999</v>
      </c>
    </row>
    <row r="54" spans="1:25" x14ac:dyDescent="0.25">
      <c r="A54" s="101">
        <v>33</v>
      </c>
      <c r="B54" s="10" t="s">
        <v>26</v>
      </c>
      <c r="C54" s="7">
        <v>460</v>
      </c>
      <c r="D54" s="7" t="s">
        <v>10</v>
      </c>
      <c r="E54" s="26">
        <v>1230500</v>
      </c>
      <c r="F54" s="115">
        <v>1.8934</v>
      </c>
      <c r="G54" s="18">
        <v>2329828.7000000002</v>
      </c>
      <c r="H54" s="22" t="s">
        <v>151</v>
      </c>
      <c r="I54" s="54">
        <f t="shared" si="42"/>
        <v>1925622.0899999999</v>
      </c>
      <c r="J54" s="91">
        <v>0.81</v>
      </c>
      <c r="K54" s="91">
        <v>1.0172000000000001</v>
      </c>
      <c r="L54" s="18">
        <f t="shared" si="43"/>
        <v>479905.11</v>
      </c>
      <c r="M54" s="38">
        <v>159968.37</v>
      </c>
      <c r="N54" s="91">
        <v>0.82389999999999997</v>
      </c>
      <c r="O54" s="91">
        <v>1.0172000000000001</v>
      </c>
      <c r="P54" s="18">
        <f t="shared" si="44"/>
        <v>479886.48</v>
      </c>
      <c r="Q54" s="38">
        <f t="shared" si="45"/>
        <v>159962.16</v>
      </c>
      <c r="R54" s="91">
        <v>0.82909999999999995</v>
      </c>
      <c r="S54" s="91">
        <v>1.0236000000000001</v>
      </c>
      <c r="T54" s="18">
        <f t="shared" si="46"/>
        <v>482915.25</v>
      </c>
      <c r="U54" s="38">
        <f t="shared" si="47"/>
        <v>160971.75</v>
      </c>
      <c r="V54" s="91">
        <v>0.82909999999999995</v>
      </c>
      <c r="W54" s="91">
        <v>1.0236000000000001</v>
      </c>
      <c r="X54" s="18">
        <f t="shared" si="48"/>
        <v>482915.25</v>
      </c>
      <c r="Y54" s="38">
        <f t="shared" si="49"/>
        <v>160971.75</v>
      </c>
    </row>
    <row r="55" spans="1:25" x14ac:dyDescent="0.25">
      <c r="A55" s="101">
        <v>34</v>
      </c>
      <c r="B55" s="10" t="s">
        <v>150</v>
      </c>
      <c r="C55" s="7">
        <v>318</v>
      </c>
      <c r="D55" s="7" t="s">
        <v>10</v>
      </c>
      <c r="E55" s="26">
        <v>1230500</v>
      </c>
      <c r="F55" s="115">
        <v>1.8934</v>
      </c>
      <c r="G55" s="18">
        <v>2329828.7000000002</v>
      </c>
      <c r="H55" s="22" t="s">
        <v>151</v>
      </c>
      <c r="I55" s="54">
        <f t="shared" si="42"/>
        <v>1675637.8199999998</v>
      </c>
      <c r="J55" s="91">
        <v>0.81</v>
      </c>
      <c r="K55" s="91">
        <v>1.0103</v>
      </c>
      <c r="L55" s="18">
        <f t="shared" si="43"/>
        <v>476649.75</v>
      </c>
      <c r="M55" s="38">
        <v>158883.25</v>
      </c>
      <c r="N55" s="91">
        <v>0.81830000000000003</v>
      </c>
      <c r="O55" s="91">
        <v>1.0103</v>
      </c>
      <c r="P55" s="18">
        <f t="shared" si="44"/>
        <v>476624.7</v>
      </c>
      <c r="Q55" s="38">
        <f t="shared" si="45"/>
        <v>158874.9</v>
      </c>
      <c r="R55" s="91">
        <v>0.42</v>
      </c>
      <c r="S55" s="91">
        <v>1</v>
      </c>
      <c r="T55" s="18">
        <f t="shared" si="46"/>
        <v>244632</v>
      </c>
      <c r="U55" s="38">
        <f t="shared" si="47"/>
        <v>81544</v>
      </c>
      <c r="V55" s="91">
        <v>0.82020000000000004</v>
      </c>
      <c r="W55" s="91">
        <v>1.0125999999999999</v>
      </c>
      <c r="X55" s="18">
        <f t="shared" si="48"/>
        <v>477731.37</v>
      </c>
      <c r="Y55" s="38">
        <f t="shared" si="49"/>
        <v>159243.79</v>
      </c>
    </row>
    <row r="56" spans="1:25" x14ac:dyDescent="0.25">
      <c r="A56" s="101">
        <v>35</v>
      </c>
      <c r="B56" s="10" t="s">
        <v>29</v>
      </c>
      <c r="C56" s="7">
        <v>114</v>
      </c>
      <c r="D56" s="7" t="s">
        <v>10</v>
      </c>
      <c r="E56" s="26">
        <v>1230500</v>
      </c>
      <c r="F56" s="115">
        <v>1.8934</v>
      </c>
      <c r="G56" s="18">
        <v>2329828.7000000002</v>
      </c>
      <c r="H56" s="22" t="s">
        <v>151</v>
      </c>
      <c r="I56" s="54">
        <f t="shared" si="42"/>
        <v>1664130.81</v>
      </c>
      <c r="J56" s="91">
        <v>0.81</v>
      </c>
      <c r="K56" s="91">
        <v>1.0026999999999999</v>
      </c>
      <c r="L56" s="18">
        <f t="shared" si="43"/>
        <v>473064.15</v>
      </c>
      <c r="M56" s="38">
        <v>157688.04999999999</v>
      </c>
      <c r="N56" s="91">
        <v>0.81220000000000003</v>
      </c>
      <c r="O56" s="91">
        <v>1.0026999999999999</v>
      </c>
      <c r="P56" s="18">
        <f t="shared" si="44"/>
        <v>473071.71</v>
      </c>
      <c r="Q56" s="38">
        <f t="shared" si="45"/>
        <v>157690.57</v>
      </c>
      <c r="R56" s="91">
        <v>0.42</v>
      </c>
      <c r="S56" s="91">
        <v>1</v>
      </c>
      <c r="T56" s="18">
        <f t="shared" si="46"/>
        <v>244632</v>
      </c>
      <c r="U56" s="38">
        <f t="shared" si="47"/>
        <v>81544</v>
      </c>
      <c r="V56" s="91">
        <v>0.81269999999999998</v>
      </c>
      <c r="W56" s="91">
        <v>1.0033000000000001</v>
      </c>
      <c r="X56" s="18">
        <f t="shared" si="48"/>
        <v>473362.95</v>
      </c>
      <c r="Y56" s="38">
        <f t="shared" si="49"/>
        <v>157787.65</v>
      </c>
    </row>
    <row r="57" spans="1:25" x14ac:dyDescent="0.25">
      <c r="A57" s="101">
        <v>36</v>
      </c>
      <c r="B57" s="10" t="s">
        <v>33</v>
      </c>
      <c r="C57" s="7">
        <v>176</v>
      </c>
      <c r="D57" s="7" t="s">
        <v>10</v>
      </c>
      <c r="E57" s="26">
        <v>1230500</v>
      </c>
      <c r="F57" s="115">
        <v>1.8934</v>
      </c>
      <c r="G57" s="18">
        <v>2329828.7000000002</v>
      </c>
      <c r="H57" s="22" t="s">
        <v>151</v>
      </c>
      <c r="I57" s="54">
        <f t="shared" si="42"/>
        <v>1895910.3599999999</v>
      </c>
      <c r="J57" s="91">
        <v>0.81</v>
      </c>
      <c r="K57" s="91">
        <v>1.0041</v>
      </c>
      <c r="L57" s="18">
        <f t="shared" si="43"/>
        <v>473724.66</v>
      </c>
      <c r="M57" s="38">
        <v>157908.22</v>
      </c>
      <c r="N57" s="91">
        <v>0.81330000000000002</v>
      </c>
      <c r="O57" s="91">
        <v>1.0041</v>
      </c>
      <c r="P57" s="18">
        <f t="shared" si="44"/>
        <v>473712.42</v>
      </c>
      <c r="Q57" s="38">
        <f t="shared" si="45"/>
        <v>157904.14000000001</v>
      </c>
      <c r="R57" s="91">
        <v>0.81420000000000003</v>
      </c>
      <c r="S57" s="91">
        <v>1.0052000000000001</v>
      </c>
      <c r="T57" s="18">
        <f t="shared" si="46"/>
        <v>474236.64</v>
      </c>
      <c r="U57" s="38">
        <f t="shared" si="47"/>
        <v>158078.88</v>
      </c>
      <c r="V57" s="91">
        <v>0.81420000000000003</v>
      </c>
      <c r="W57" s="91">
        <v>1.0052000000000001</v>
      </c>
      <c r="X57" s="18">
        <f t="shared" si="48"/>
        <v>474236.64</v>
      </c>
      <c r="Y57" s="38">
        <f t="shared" si="49"/>
        <v>158078.88</v>
      </c>
    </row>
    <row r="58" spans="1:25" x14ac:dyDescent="0.25">
      <c r="A58" s="101">
        <v>37</v>
      </c>
      <c r="B58" s="10" t="s">
        <v>27</v>
      </c>
      <c r="C58" s="7">
        <v>181</v>
      </c>
      <c r="D58" s="16" t="s">
        <v>10</v>
      </c>
      <c r="E58" s="26">
        <v>1230500</v>
      </c>
      <c r="F58" s="115">
        <v>1.8934</v>
      </c>
      <c r="G58" s="18">
        <v>2329828.7000000002</v>
      </c>
      <c r="H58" s="22" t="s">
        <v>151</v>
      </c>
      <c r="I58" s="54">
        <f t="shared" si="42"/>
        <v>1438318.56</v>
      </c>
      <c r="J58" s="91">
        <v>0.81</v>
      </c>
      <c r="K58" s="91">
        <v>1.0058</v>
      </c>
      <c r="L58" s="18">
        <f t="shared" si="43"/>
        <v>474526.71</v>
      </c>
      <c r="M58" s="38">
        <v>158175.57</v>
      </c>
      <c r="N58" s="91">
        <v>0.81469999999999998</v>
      </c>
      <c r="O58" s="91">
        <v>1.0058</v>
      </c>
      <c r="P58" s="18">
        <f t="shared" si="44"/>
        <v>474527.85</v>
      </c>
      <c r="Q58" s="38">
        <f t="shared" si="45"/>
        <v>158175.95000000001</v>
      </c>
      <c r="R58" s="91">
        <v>0.42</v>
      </c>
      <c r="S58" s="91">
        <v>1</v>
      </c>
      <c r="T58" s="18">
        <f t="shared" si="46"/>
        <v>244632</v>
      </c>
      <c r="U58" s="38">
        <f t="shared" si="47"/>
        <v>81544</v>
      </c>
      <c r="V58" s="91">
        <v>0.42</v>
      </c>
      <c r="W58" s="91">
        <v>1</v>
      </c>
      <c r="X58" s="18">
        <f t="shared" si="48"/>
        <v>244632</v>
      </c>
      <c r="Y58" s="38">
        <f t="shared" si="49"/>
        <v>81544</v>
      </c>
    </row>
    <row r="59" spans="1:25" ht="15.75" customHeight="1" x14ac:dyDescent="0.25">
      <c r="A59" s="146" t="s">
        <v>126</v>
      </c>
      <c r="B59" s="147"/>
      <c r="C59" s="16">
        <f>SUM(C61:C70)</f>
        <v>2281</v>
      </c>
      <c r="D59" s="25"/>
      <c r="E59" s="33"/>
      <c r="F59" s="116"/>
      <c r="G59" s="28">
        <f>SUM(G61:G70)</f>
        <v>19751986</v>
      </c>
      <c r="H59" s="22"/>
      <c r="I59" s="55">
        <f>SUM(I61:I70)</f>
        <v>11277977.460000003</v>
      </c>
      <c r="J59" s="92"/>
      <c r="K59" s="92"/>
      <c r="L59" s="28">
        <f t="shared" ref="L59:M59" si="50">SUM(L61:L70)</f>
        <v>2819485.8600000003</v>
      </c>
      <c r="M59" s="52">
        <f t="shared" si="50"/>
        <v>939828.62</v>
      </c>
      <c r="N59" s="92"/>
      <c r="O59" s="92"/>
      <c r="P59" s="28">
        <f t="shared" ref="P59:Q59" si="51">SUM(P61:P70)</f>
        <v>2819497.2</v>
      </c>
      <c r="Q59" s="52">
        <f t="shared" si="51"/>
        <v>939832.39999999991</v>
      </c>
      <c r="R59" s="92"/>
      <c r="S59" s="92"/>
      <c r="T59" s="28">
        <f t="shared" ref="T59:U59" si="52">SUM(T61:T70)</f>
        <v>2819497.2</v>
      </c>
      <c r="U59" s="52">
        <f t="shared" si="52"/>
        <v>939832.39999999991</v>
      </c>
      <c r="V59" s="92"/>
      <c r="W59" s="92"/>
      <c r="X59" s="28">
        <f t="shared" ref="X59:Y59" si="53">SUM(X61:X70)</f>
        <v>2819497.2</v>
      </c>
      <c r="Y59" s="52">
        <f t="shared" si="53"/>
        <v>939832.39999999991</v>
      </c>
    </row>
    <row r="60" spans="1:25" ht="15.75" customHeight="1" x14ac:dyDescent="0.25">
      <c r="A60" s="140" t="s">
        <v>171</v>
      </c>
      <c r="B60" s="141"/>
      <c r="C60" s="141"/>
      <c r="D60" s="141"/>
      <c r="E60" s="34"/>
      <c r="F60" s="118"/>
      <c r="G60" s="18"/>
      <c r="H60" s="22"/>
      <c r="I60" s="54"/>
      <c r="J60" s="91"/>
      <c r="K60" s="91"/>
      <c r="L60" s="18"/>
      <c r="M60" s="38"/>
      <c r="N60" s="91"/>
      <c r="O60" s="91"/>
      <c r="P60" s="18"/>
      <c r="Q60" s="38"/>
      <c r="R60" s="91"/>
      <c r="S60" s="91"/>
      <c r="T60" s="18"/>
      <c r="U60" s="38"/>
      <c r="V60" s="91"/>
      <c r="W60" s="91"/>
      <c r="X60" s="18"/>
      <c r="Y60" s="38"/>
    </row>
    <row r="61" spans="1:25" x14ac:dyDescent="0.25">
      <c r="A61" s="101">
        <v>38</v>
      </c>
      <c r="B61" s="10" t="s">
        <v>62</v>
      </c>
      <c r="C61" s="7">
        <v>386</v>
      </c>
      <c r="D61" s="16" t="s">
        <v>10</v>
      </c>
      <c r="E61" s="26">
        <v>1230500</v>
      </c>
      <c r="F61" s="115">
        <v>1.6052</v>
      </c>
      <c r="G61" s="18">
        <v>1975198.6</v>
      </c>
      <c r="H61" s="22" t="s">
        <v>151</v>
      </c>
      <c r="I61" s="54">
        <f t="shared" ref="I61:I70" si="54">L61+P61+T61+X61</f>
        <v>1623231</v>
      </c>
      <c r="J61" s="91">
        <v>0.81</v>
      </c>
      <c r="K61" s="91">
        <v>1.0145999999999999</v>
      </c>
      <c r="L61" s="18">
        <f t="shared" ref="L61:L70" si="55">ROUND(M61*3,2)</f>
        <v>405817.38</v>
      </c>
      <c r="M61" s="38">
        <v>135272.46</v>
      </c>
      <c r="N61" s="91">
        <v>0.82179999999999997</v>
      </c>
      <c r="O61" s="91">
        <v>1.0145999999999999</v>
      </c>
      <c r="P61" s="18">
        <f t="shared" ref="P61:P70" si="56">ROUND(Q61*3,2)</f>
        <v>405804.54</v>
      </c>
      <c r="Q61" s="38">
        <f t="shared" ref="Q61:Q70" si="57">ROUND(G61*N61/12,2)</f>
        <v>135268.18</v>
      </c>
      <c r="R61" s="91">
        <v>0.82179999999999997</v>
      </c>
      <c r="S61" s="91">
        <v>1.0145999999999999</v>
      </c>
      <c r="T61" s="18">
        <f t="shared" ref="T61:T70" si="58">ROUND(U61*3,2)</f>
        <v>405804.54</v>
      </c>
      <c r="U61" s="38">
        <f t="shared" ref="U61:U70" si="59">ROUND(G61*R61/12,2)</f>
        <v>135268.18</v>
      </c>
      <c r="V61" s="91">
        <v>0.82179999999999997</v>
      </c>
      <c r="W61" s="91">
        <v>1.0145999999999999</v>
      </c>
      <c r="X61" s="18">
        <f t="shared" ref="X61:X70" si="60">ROUND(Y61*3,2)</f>
        <v>405804.54</v>
      </c>
      <c r="Y61" s="38">
        <f t="shared" ref="Y61:Y70" si="61">ROUND(G61*V61/12,2)</f>
        <v>135268.18</v>
      </c>
    </row>
    <row r="62" spans="1:25" x14ac:dyDescent="0.25">
      <c r="A62" s="101">
        <v>39</v>
      </c>
      <c r="B62" s="10" t="s">
        <v>63</v>
      </c>
      <c r="C62" s="7">
        <v>236</v>
      </c>
      <c r="D62" s="7" t="s">
        <v>10</v>
      </c>
      <c r="E62" s="26">
        <v>1230500</v>
      </c>
      <c r="F62" s="115">
        <v>1.6052</v>
      </c>
      <c r="G62" s="18">
        <v>1975198.6</v>
      </c>
      <c r="H62" s="22" t="s">
        <v>151</v>
      </c>
      <c r="I62" s="54">
        <f t="shared" si="54"/>
        <v>829583.4</v>
      </c>
      <c r="J62" s="91">
        <v>0.42</v>
      </c>
      <c r="K62" s="91">
        <v>1</v>
      </c>
      <c r="L62" s="18">
        <f t="shared" si="55"/>
        <v>207395.85</v>
      </c>
      <c r="M62" s="38">
        <v>69131.95</v>
      </c>
      <c r="N62" s="91">
        <v>0.42</v>
      </c>
      <c r="O62" s="91">
        <v>1</v>
      </c>
      <c r="P62" s="18">
        <f t="shared" si="56"/>
        <v>207395.85</v>
      </c>
      <c r="Q62" s="38">
        <f t="shared" si="57"/>
        <v>69131.95</v>
      </c>
      <c r="R62" s="91">
        <v>0.42</v>
      </c>
      <c r="S62" s="91">
        <v>1</v>
      </c>
      <c r="T62" s="18">
        <f t="shared" si="58"/>
        <v>207395.85</v>
      </c>
      <c r="U62" s="38">
        <f t="shared" si="59"/>
        <v>69131.95</v>
      </c>
      <c r="V62" s="91">
        <v>0.42</v>
      </c>
      <c r="W62" s="91">
        <v>1</v>
      </c>
      <c r="X62" s="18">
        <f t="shared" si="60"/>
        <v>207395.85</v>
      </c>
      <c r="Y62" s="38">
        <f t="shared" si="61"/>
        <v>69131.95</v>
      </c>
    </row>
    <row r="63" spans="1:25" x14ac:dyDescent="0.25">
      <c r="A63" s="101">
        <v>40</v>
      </c>
      <c r="B63" s="10" t="s">
        <v>65</v>
      </c>
      <c r="C63" s="7">
        <v>193</v>
      </c>
      <c r="D63" s="7" t="s">
        <v>10</v>
      </c>
      <c r="E63" s="26">
        <v>1230500</v>
      </c>
      <c r="F63" s="115">
        <v>1.6052</v>
      </c>
      <c r="G63" s="18">
        <v>1975198.6</v>
      </c>
      <c r="H63" s="22" t="s">
        <v>151</v>
      </c>
      <c r="I63" s="54">
        <f t="shared" si="54"/>
        <v>1204871.1599999999</v>
      </c>
      <c r="J63" s="91">
        <v>0.61</v>
      </c>
      <c r="K63" s="91">
        <v>1</v>
      </c>
      <c r="L63" s="18">
        <f t="shared" si="55"/>
        <v>301217.78999999998</v>
      </c>
      <c r="M63" s="38">
        <v>100405.93</v>
      </c>
      <c r="N63" s="91">
        <v>0.61</v>
      </c>
      <c r="O63" s="91">
        <v>1</v>
      </c>
      <c r="P63" s="18">
        <f t="shared" si="56"/>
        <v>301217.78999999998</v>
      </c>
      <c r="Q63" s="38">
        <f t="shared" si="57"/>
        <v>100405.93</v>
      </c>
      <c r="R63" s="91">
        <v>0.61</v>
      </c>
      <c r="S63" s="91">
        <v>1</v>
      </c>
      <c r="T63" s="18">
        <f t="shared" si="58"/>
        <v>301217.78999999998</v>
      </c>
      <c r="U63" s="38">
        <f t="shared" si="59"/>
        <v>100405.93</v>
      </c>
      <c r="V63" s="91">
        <v>0.61</v>
      </c>
      <c r="W63" s="91">
        <v>1</v>
      </c>
      <c r="X63" s="18">
        <f t="shared" si="60"/>
        <v>301217.78999999998</v>
      </c>
      <c r="Y63" s="38">
        <f t="shared" si="61"/>
        <v>100405.93</v>
      </c>
    </row>
    <row r="64" spans="1:25" x14ac:dyDescent="0.25">
      <c r="A64" s="101">
        <v>41</v>
      </c>
      <c r="B64" s="10" t="s">
        <v>64</v>
      </c>
      <c r="C64" s="7">
        <v>107</v>
      </c>
      <c r="D64" s="7" t="s">
        <v>10</v>
      </c>
      <c r="E64" s="26">
        <v>1230500</v>
      </c>
      <c r="F64" s="115">
        <v>1.6052</v>
      </c>
      <c r="G64" s="18">
        <v>1975198.6</v>
      </c>
      <c r="H64" s="22" t="s">
        <v>151</v>
      </c>
      <c r="I64" s="54">
        <f t="shared" si="54"/>
        <v>829583.4</v>
      </c>
      <c r="J64" s="91">
        <v>0.42</v>
      </c>
      <c r="K64" s="91">
        <v>1</v>
      </c>
      <c r="L64" s="18">
        <f t="shared" si="55"/>
        <v>207395.85</v>
      </c>
      <c r="M64" s="38">
        <v>69131.95</v>
      </c>
      <c r="N64" s="91">
        <v>0.42</v>
      </c>
      <c r="O64" s="91">
        <v>1</v>
      </c>
      <c r="P64" s="18">
        <f t="shared" si="56"/>
        <v>207395.85</v>
      </c>
      <c r="Q64" s="38">
        <f t="shared" si="57"/>
        <v>69131.95</v>
      </c>
      <c r="R64" s="91">
        <v>0.42</v>
      </c>
      <c r="S64" s="91">
        <v>1</v>
      </c>
      <c r="T64" s="18">
        <f t="shared" si="58"/>
        <v>207395.85</v>
      </c>
      <c r="U64" s="38">
        <f t="shared" si="59"/>
        <v>69131.95</v>
      </c>
      <c r="V64" s="91">
        <v>0.42</v>
      </c>
      <c r="W64" s="91">
        <v>1</v>
      </c>
      <c r="X64" s="18">
        <f t="shared" si="60"/>
        <v>207395.85</v>
      </c>
      <c r="Y64" s="38">
        <f t="shared" si="61"/>
        <v>69131.95</v>
      </c>
    </row>
    <row r="65" spans="1:25" x14ac:dyDescent="0.25">
      <c r="A65" s="101">
        <v>42</v>
      </c>
      <c r="B65" s="10" t="s">
        <v>66</v>
      </c>
      <c r="C65" s="7">
        <v>120</v>
      </c>
      <c r="D65" s="7" t="s">
        <v>10</v>
      </c>
      <c r="E65" s="26">
        <v>1230500</v>
      </c>
      <c r="F65" s="115">
        <v>1.6052</v>
      </c>
      <c r="G65" s="18">
        <v>1975198.6</v>
      </c>
      <c r="H65" s="22" t="s">
        <v>151</v>
      </c>
      <c r="I65" s="54">
        <f t="shared" si="54"/>
        <v>829583.4</v>
      </c>
      <c r="J65" s="91">
        <v>0.42</v>
      </c>
      <c r="K65" s="91">
        <v>1</v>
      </c>
      <c r="L65" s="18">
        <f t="shared" si="55"/>
        <v>207395.85</v>
      </c>
      <c r="M65" s="38">
        <v>69131.95</v>
      </c>
      <c r="N65" s="91">
        <v>0.42</v>
      </c>
      <c r="O65" s="91">
        <v>1</v>
      </c>
      <c r="P65" s="18">
        <f t="shared" si="56"/>
        <v>207395.85</v>
      </c>
      <c r="Q65" s="38">
        <f t="shared" si="57"/>
        <v>69131.95</v>
      </c>
      <c r="R65" s="91">
        <v>0.42</v>
      </c>
      <c r="S65" s="91">
        <v>1</v>
      </c>
      <c r="T65" s="18">
        <f t="shared" si="58"/>
        <v>207395.85</v>
      </c>
      <c r="U65" s="38">
        <f t="shared" si="59"/>
        <v>69131.95</v>
      </c>
      <c r="V65" s="91">
        <v>0.42</v>
      </c>
      <c r="W65" s="91">
        <v>1</v>
      </c>
      <c r="X65" s="18">
        <f t="shared" si="60"/>
        <v>207395.85</v>
      </c>
      <c r="Y65" s="38">
        <f t="shared" si="61"/>
        <v>69131.95</v>
      </c>
    </row>
    <row r="66" spans="1:25" x14ac:dyDescent="0.25">
      <c r="A66" s="101">
        <v>43</v>
      </c>
      <c r="B66" s="10" t="s">
        <v>67</v>
      </c>
      <c r="C66" s="7">
        <v>154</v>
      </c>
      <c r="D66" s="7" t="s">
        <v>10</v>
      </c>
      <c r="E66" s="26">
        <v>1230500</v>
      </c>
      <c r="F66" s="115">
        <v>1.6052</v>
      </c>
      <c r="G66" s="18">
        <v>1975198.6</v>
      </c>
      <c r="H66" s="22" t="s">
        <v>151</v>
      </c>
      <c r="I66" s="54">
        <f t="shared" si="54"/>
        <v>829583.4</v>
      </c>
      <c r="J66" s="91">
        <v>0.42</v>
      </c>
      <c r="K66" s="91">
        <v>1</v>
      </c>
      <c r="L66" s="18">
        <f t="shared" si="55"/>
        <v>207395.85</v>
      </c>
      <c r="M66" s="38">
        <v>69131.95</v>
      </c>
      <c r="N66" s="91">
        <v>0.42</v>
      </c>
      <c r="O66" s="91">
        <v>1</v>
      </c>
      <c r="P66" s="18">
        <f t="shared" si="56"/>
        <v>207395.85</v>
      </c>
      <c r="Q66" s="38">
        <f t="shared" si="57"/>
        <v>69131.95</v>
      </c>
      <c r="R66" s="91">
        <v>0.42</v>
      </c>
      <c r="S66" s="91">
        <v>1</v>
      </c>
      <c r="T66" s="18">
        <f t="shared" si="58"/>
        <v>207395.85</v>
      </c>
      <c r="U66" s="38">
        <f t="shared" si="59"/>
        <v>69131.95</v>
      </c>
      <c r="V66" s="91">
        <v>0.42</v>
      </c>
      <c r="W66" s="91">
        <v>1</v>
      </c>
      <c r="X66" s="18">
        <f t="shared" si="60"/>
        <v>207395.85</v>
      </c>
      <c r="Y66" s="38">
        <f t="shared" si="61"/>
        <v>69131.95</v>
      </c>
    </row>
    <row r="67" spans="1:25" x14ac:dyDescent="0.25">
      <c r="A67" s="101">
        <v>44</v>
      </c>
      <c r="B67" s="10" t="s">
        <v>70</v>
      </c>
      <c r="C67" s="7">
        <v>570</v>
      </c>
      <c r="D67" s="7" t="s">
        <v>10</v>
      </c>
      <c r="E67" s="26">
        <v>1230500</v>
      </c>
      <c r="F67" s="115">
        <v>1.6052</v>
      </c>
      <c r="G67" s="18">
        <v>1975198.6</v>
      </c>
      <c r="H67" s="22" t="s">
        <v>151</v>
      </c>
      <c r="I67" s="54">
        <f t="shared" si="54"/>
        <v>1652247.1800000002</v>
      </c>
      <c r="J67" s="91">
        <v>0.81</v>
      </c>
      <c r="K67" s="91">
        <v>1.0327</v>
      </c>
      <c r="L67" s="18">
        <f t="shared" si="55"/>
        <v>413056.98</v>
      </c>
      <c r="M67" s="38">
        <v>137685.66</v>
      </c>
      <c r="N67" s="91">
        <v>0.83650000000000002</v>
      </c>
      <c r="O67" s="91">
        <v>1.0327</v>
      </c>
      <c r="P67" s="18">
        <f t="shared" si="56"/>
        <v>413063.4</v>
      </c>
      <c r="Q67" s="38">
        <f t="shared" si="57"/>
        <v>137687.79999999999</v>
      </c>
      <c r="R67" s="91">
        <v>0.83650000000000002</v>
      </c>
      <c r="S67" s="91">
        <v>1.0327</v>
      </c>
      <c r="T67" s="18">
        <f t="shared" si="58"/>
        <v>413063.4</v>
      </c>
      <c r="U67" s="38">
        <f t="shared" si="59"/>
        <v>137687.79999999999</v>
      </c>
      <c r="V67" s="91">
        <v>0.83650000000000002</v>
      </c>
      <c r="W67" s="91">
        <v>1.0327</v>
      </c>
      <c r="X67" s="18">
        <f t="shared" si="60"/>
        <v>413063.4</v>
      </c>
      <c r="Y67" s="38">
        <f t="shared" si="61"/>
        <v>137687.79999999999</v>
      </c>
    </row>
    <row r="68" spans="1:25" x14ac:dyDescent="0.25">
      <c r="A68" s="101">
        <v>45</v>
      </c>
      <c r="B68" s="10" t="s">
        <v>71</v>
      </c>
      <c r="C68" s="7">
        <v>246</v>
      </c>
      <c r="D68" s="7" t="s">
        <v>10</v>
      </c>
      <c r="E68" s="26">
        <v>1230500</v>
      </c>
      <c r="F68" s="115">
        <v>1.6052</v>
      </c>
      <c r="G68" s="18">
        <v>1975198.6</v>
      </c>
      <c r="H68" s="22" t="s">
        <v>151</v>
      </c>
      <c r="I68" s="54">
        <f t="shared" si="54"/>
        <v>1617871.32</v>
      </c>
      <c r="J68" s="91">
        <v>0.81</v>
      </c>
      <c r="K68" s="91">
        <v>1.0112000000000001</v>
      </c>
      <c r="L68" s="18">
        <f t="shared" si="55"/>
        <v>404457.48</v>
      </c>
      <c r="M68" s="38">
        <v>134819.16</v>
      </c>
      <c r="N68" s="91">
        <v>0.81910000000000005</v>
      </c>
      <c r="O68" s="91">
        <v>1.0112000000000001</v>
      </c>
      <c r="P68" s="18">
        <f t="shared" si="56"/>
        <v>404471.28</v>
      </c>
      <c r="Q68" s="38">
        <f t="shared" si="57"/>
        <v>134823.76</v>
      </c>
      <c r="R68" s="91">
        <v>0.81910000000000005</v>
      </c>
      <c r="S68" s="91">
        <v>1.0112000000000001</v>
      </c>
      <c r="T68" s="18">
        <f t="shared" si="58"/>
        <v>404471.28</v>
      </c>
      <c r="U68" s="38">
        <f t="shared" si="59"/>
        <v>134823.76</v>
      </c>
      <c r="V68" s="91">
        <v>0.81910000000000005</v>
      </c>
      <c r="W68" s="91">
        <v>1.0112000000000001</v>
      </c>
      <c r="X68" s="18">
        <f t="shared" si="60"/>
        <v>404471.28</v>
      </c>
      <c r="Y68" s="38">
        <f t="shared" si="61"/>
        <v>134823.76</v>
      </c>
    </row>
    <row r="69" spans="1:25" x14ac:dyDescent="0.25">
      <c r="A69" s="101">
        <v>46</v>
      </c>
      <c r="B69" s="10" t="s">
        <v>69</v>
      </c>
      <c r="C69" s="7">
        <v>135</v>
      </c>
      <c r="D69" s="16" t="s">
        <v>10</v>
      </c>
      <c r="E69" s="26">
        <v>1230500</v>
      </c>
      <c r="F69" s="115">
        <v>1.6052</v>
      </c>
      <c r="G69" s="18">
        <v>1975198.6</v>
      </c>
      <c r="H69" s="22" t="s">
        <v>151</v>
      </c>
      <c r="I69" s="54">
        <f t="shared" si="54"/>
        <v>1031839.8</v>
      </c>
      <c r="J69" s="91">
        <v>0.52</v>
      </c>
      <c r="K69" s="91">
        <v>1.0045999999999999</v>
      </c>
      <c r="L69" s="18">
        <f t="shared" si="55"/>
        <v>257956.98</v>
      </c>
      <c r="M69" s="38">
        <v>85985.66</v>
      </c>
      <c r="N69" s="91">
        <v>0.52239999999999998</v>
      </c>
      <c r="O69" s="91">
        <v>1.0045999999999999</v>
      </c>
      <c r="P69" s="18">
        <f t="shared" si="56"/>
        <v>257960.94</v>
      </c>
      <c r="Q69" s="38">
        <f t="shared" si="57"/>
        <v>85986.98</v>
      </c>
      <c r="R69" s="91">
        <v>0.52239999999999998</v>
      </c>
      <c r="S69" s="91">
        <v>1.0045999999999999</v>
      </c>
      <c r="T69" s="18">
        <f t="shared" si="58"/>
        <v>257960.94</v>
      </c>
      <c r="U69" s="38">
        <f t="shared" si="59"/>
        <v>85986.98</v>
      </c>
      <c r="V69" s="91">
        <v>0.52239999999999998</v>
      </c>
      <c r="W69" s="91">
        <v>1.0045999999999999</v>
      </c>
      <c r="X69" s="18">
        <f t="shared" si="60"/>
        <v>257960.94</v>
      </c>
      <c r="Y69" s="38">
        <f t="shared" si="61"/>
        <v>85986.98</v>
      </c>
    </row>
    <row r="70" spans="1:25" x14ac:dyDescent="0.25">
      <c r="A70" s="101">
        <v>47</v>
      </c>
      <c r="B70" s="10" t="s">
        <v>68</v>
      </c>
      <c r="C70" s="7">
        <v>134</v>
      </c>
      <c r="D70" s="16" t="s">
        <v>10</v>
      </c>
      <c r="E70" s="26">
        <v>1230500</v>
      </c>
      <c r="F70" s="115">
        <v>1.6052</v>
      </c>
      <c r="G70" s="18">
        <v>1975198.6</v>
      </c>
      <c r="H70" s="22" t="s">
        <v>151</v>
      </c>
      <c r="I70" s="54">
        <f t="shared" si="54"/>
        <v>829583.4</v>
      </c>
      <c r="J70" s="91">
        <v>0.42</v>
      </c>
      <c r="K70" s="91">
        <v>1</v>
      </c>
      <c r="L70" s="18">
        <f t="shared" si="55"/>
        <v>207395.85</v>
      </c>
      <c r="M70" s="38">
        <v>69131.95</v>
      </c>
      <c r="N70" s="91">
        <v>0.42</v>
      </c>
      <c r="O70" s="91">
        <v>1</v>
      </c>
      <c r="P70" s="18">
        <f t="shared" si="56"/>
        <v>207395.85</v>
      </c>
      <c r="Q70" s="38">
        <f t="shared" si="57"/>
        <v>69131.95</v>
      </c>
      <c r="R70" s="91">
        <v>0.42</v>
      </c>
      <c r="S70" s="91">
        <v>1</v>
      </c>
      <c r="T70" s="18">
        <f t="shared" si="58"/>
        <v>207395.85</v>
      </c>
      <c r="U70" s="38">
        <f t="shared" si="59"/>
        <v>69131.95</v>
      </c>
      <c r="V70" s="91">
        <v>0.42</v>
      </c>
      <c r="W70" s="91">
        <v>1</v>
      </c>
      <c r="X70" s="18">
        <f t="shared" si="60"/>
        <v>207395.85</v>
      </c>
      <c r="Y70" s="38">
        <f t="shared" si="61"/>
        <v>69131.95</v>
      </c>
    </row>
    <row r="71" spans="1:25" ht="15.75" customHeight="1" x14ac:dyDescent="0.25">
      <c r="A71" s="146" t="s">
        <v>127</v>
      </c>
      <c r="B71" s="147"/>
      <c r="C71" s="16">
        <f>SUM(C73:C83)</f>
        <v>1678</v>
      </c>
      <c r="D71" s="25"/>
      <c r="E71" s="33"/>
      <c r="F71" s="116"/>
      <c r="G71" s="28">
        <f>SUM(G73:G83)</f>
        <v>18423046</v>
      </c>
      <c r="H71" s="22"/>
      <c r="I71" s="55">
        <f>SUM(I73:I83)</f>
        <v>11795991.689999999</v>
      </c>
      <c r="J71" s="92"/>
      <c r="K71" s="92"/>
      <c r="L71" s="28">
        <f t="shared" ref="L71:M71" si="62">SUM(L73:L83)</f>
        <v>2810243.13</v>
      </c>
      <c r="M71" s="52">
        <f t="shared" si="62"/>
        <v>936747.71</v>
      </c>
      <c r="N71" s="92"/>
      <c r="O71" s="92"/>
      <c r="P71" s="28">
        <f t="shared" ref="P71:Q71" si="63">SUM(P73:P83)</f>
        <v>2995587.2699999996</v>
      </c>
      <c r="Q71" s="52">
        <f t="shared" si="63"/>
        <v>998529.09000000008</v>
      </c>
      <c r="R71" s="92"/>
      <c r="S71" s="92"/>
      <c r="T71" s="28">
        <f t="shared" ref="T71:U71" si="64">SUM(T73:T83)</f>
        <v>2996047.8600000003</v>
      </c>
      <c r="U71" s="52">
        <f t="shared" si="64"/>
        <v>998682.62000000011</v>
      </c>
      <c r="V71" s="92"/>
      <c r="W71" s="92"/>
      <c r="X71" s="28">
        <f t="shared" ref="X71:Y71" si="65">SUM(X73:X83)</f>
        <v>2994113.4299999997</v>
      </c>
      <c r="Y71" s="52">
        <f t="shared" si="65"/>
        <v>998037.81</v>
      </c>
    </row>
    <row r="72" spans="1:25" ht="15.75" customHeight="1" x14ac:dyDescent="0.25">
      <c r="A72" s="140" t="s">
        <v>3</v>
      </c>
      <c r="B72" s="141"/>
      <c r="C72" s="141"/>
      <c r="D72" s="142"/>
      <c r="E72" s="10"/>
      <c r="F72" s="115"/>
      <c r="G72" s="18"/>
      <c r="H72" s="22"/>
      <c r="I72" s="54"/>
      <c r="J72" s="91"/>
      <c r="K72" s="91"/>
      <c r="L72" s="18"/>
      <c r="M72" s="38"/>
      <c r="N72" s="91"/>
      <c r="O72" s="91"/>
      <c r="P72" s="18"/>
      <c r="Q72" s="38"/>
      <c r="R72" s="91"/>
      <c r="S72" s="91"/>
      <c r="T72" s="18"/>
      <c r="U72" s="38"/>
      <c r="V72" s="91"/>
      <c r="W72" s="91"/>
      <c r="X72" s="18"/>
      <c r="Y72" s="38"/>
    </row>
    <row r="73" spans="1:25" x14ac:dyDescent="0.25">
      <c r="A73" s="101">
        <v>48</v>
      </c>
      <c r="B73" s="10" t="s">
        <v>47</v>
      </c>
      <c r="C73" s="7">
        <v>32</v>
      </c>
      <c r="D73" s="16" t="s">
        <v>10</v>
      </c>
      <c r="E73" s="26">
        <v>1230500</v>
      </c>
      <c r="F73" s="114">
        <v>1.4972000000000001</v>
      </c>
      <c r="G73" s="18">
        <v>1842304.6</v>
      </c>
      <c r="H73" s="22" t="s">
        <v>151</v>
      </c>
      <c r="I73" s="54">
        <f t="shared" ref="I73:I76" si="66">L73+P73+T73+X73</f>
        <v>922418.88</v>
      </c>
      <c r="J73" s="91">
        <v>0.5</v>
      </c>
      <c r="K73" s="91">
        <v>1.0013000000000001</v>
      </c>
      <c r="L73" s="18">
        <f t="shared" ref="L73:L83" si="67">ROUND(M73*3,2)</f>
        <v>230587.44</v>
      </c>
      <c r="M73" s="38">
        <v>76862.48</v>
      </c>
      <c r="N73" s="91">
        <v>0.50070000000000003</v>
      </c>
      <c r="O73" s="91">
        <v>1.0013000000000001</v>
      </c>
      <c r="P73" s="18">
        <f t="shared" ref="P73:P76" si="68">ROUND(Q73*3,2)</f>
        <v>230610.48</v>
      </c>
      <c r="Q73" s="38">
        <f t="shared" ref="Q73:Q76" si="69">ROUND(G73*N73/12,2)</f>
        <v>76870.16</v>
      </c>
      <c r="R73" s="91">
        <v>0.50070000000000003</v>
      </c>
      <c r="S73" s="91">
        <v>1.0013000000000001</v>
      </c>
      <c r="T73" s="18">
        <f t="shared" ref="T73:T76" si="70">ROUND(U73*3,2)</f>
        <v>230610.48</v>
      </c>
      <c r="U73" s="38">
        <f t="shared" ref="U73:U76" si="71">ROUND(G73*R73/12,2)</f>
        <v>76870.16</v>
      </c>
      <c r="V73" s="91">
        <v>0.50070000000000003</v>
      </c>
      <c r="W73" s="91">
        <v>1.0013000000000001</v>
      </c>
      <c r="X73" s="18">
        <f t="shared" ref="X73:X76" si="72">ROUND(Y73*3,2)</f>
        <v>230610.48</v>
      </c>
      <c r="Y73" s="38">
        <f t="shared" ref="Y73:Y76" si="73">ROUND(G73*V73/12,2)</f>
        <v>76870.16</v>
      </c>
    </row>
    <row r="74" spans="1:25" x14ac:dyDescent="0.25">
      <c r="A74" s="101">
        <v>49</v>
      </c>
      <c r="B74" s="10" t="s">
        <v>48</v>
      </c>
      <c r="C74" s="7">
        <v>56</v>
      </c>
      <c r="D74" s="16" t="s">
        <v>10</v>
      </c>
      <c r="E74" s="26">
        <v>1230500</v>
      </c>
      <c r="F74" s="114">
        <v>1.4972000000000001</v>
      </c>
      <c r="G74" s="18">
        <v>1842304.6</v>
      </c>
      <c r="H74" s="22" t="s">
        <v>151</v>
      </c>
      <c r="I74" s="54">
        <f t="shared" si="66"/>
        <v>922418.88</v>
      </c>
      <c r="J74" s="91">
        <v>0.5</v>
      </c>
      <c r="K74" s="91">
        <v>1.0013000000000001</v>
      </c>
      <c r="L74" s="18">
        <f t="shared" si="67"/>
        <v>230587.44</v>
      </c>
      <c r="M74" s="38">
        <v>76862.48</v>
      </c>
      <c r="N74" s="91">
        <v>0.50070000000000003</v>
      </c>
      <c r="O74" s="91">
        <v>1.0013000000000001</v>
      </c>
      <c r="P74" s="18">
        <f t="shared" si="68"/>
        <v>230610.48</v>
      </c>
      <c r="Q74" s="38">
        <f t="shared" si="69"/>
        <v>76870.16</v>
      </c>
      <c r="R74" s="91">
        <v>0.50070000000000003</v>
      </c>
      <c r="S74" s="91">
        <v>1.0013000000000001</v>
      </c>
      <c r="T74" s="18">
        <f t="shared" si="70"/>
        <v>230610.48</v>
      </c>
      <c r="U74" s="38">
        <f t="shared" si="71"/>
        <v>76870.16</v>
      </c>
      <c r="V74" s="91">
        <v>0.50070000000000003</v>
      </c>
      <c r="W74" s="91">
        <v>1.0013000000000001</v>
      </c>
      <c r="X74" s="18">
        <f t="shared" si="72"/>
        <v>230610.48</v>
      </c>
      <c r="Y74" s="38">
        <f t="shared" si="73"/>
        <v>76870.16</v>
      </c>
    </row>
    <row r="75" spans="1:25" x14ac:dyDescent="0.25">
      <c r="A75" s="101">
        <v>50</v>
      </c>
      <c r="B75" s="10" t="s">
        <v>54</v>
      </c>
      <c r="C75" s="7">
        <v>87</v>
      </c>
      <c r="D75" s="16" t="s">
        <v>10</v>
      </c>
      <c r="E75" s="26">
        <v>1230500</v>
      </c>
      <c r="F75" s="114">
        <v>1.4972000000000001</v>
      </c>
      <c r="G75" s="18">
        <v>1842304.6</v>
      </c>
      <c r="H75" s="22" t="s">
        <v>151</v>
      </c>
      <c r="I75" s="54">
        <f t="shared" si="66"/>
        <v>923524.23</v>
      </c>
      <c r="J75" s="91">
        <v>0.5</v>
      </c>
      <c r="K75" s="91">
        <v>1.0024999999999999</v>
      </c>
      <c r="L75" s="18">
        <f t="shared" si="67"/>
        <v>230863.8</v>
      </c>
      <c r="M75" s="38">
        <v>76954.600000000006</v>
      </c>
      <c r="N75" s="91">
        <v>0.50129999999999997</v>
      </c>
      <c r="O75" s="91">
        <v>1.0024999999999999</v>
      </c>
      <c r="P75" s="18">
        <f t="shared" si="68"/>
        <v>230886.81</v>
      </c>
      <c r="Q75" s="38">
        <f t="shared" si="69"/>
        <v>76962.27</v>
      </c>
      <c r="R75" s="91">
        <v>0.50129999999999997</v>
      </c>
      <c r="S75" s="91">
        <v>1.0024999999999999</v>
      </c>
      <c r="T75" s="18">
        <f t="shared" si="70"/>
        <v>230886.81</v>
      </c>
      <c r="U75" s="38">
        <f t="shared" si="71"/>
        <v>76962.27</v>
      </c>
      <c r="V75" s="91">
        <v>0.50129999999999997</v>
      </c>
      <c r="W75" s="91">
        <v>1.0024999999999999</v>
      </c>
      <c r="X75" s="18">
        <f t="shared" si="72"/>
        <v>230886.81</v>
      </c>
      <c r="Y75" s="38">
        <f t="shared" si="73"/>
        <v>76962.27</v>
      </c>
    </row>
    <row r="76" spans="1:25" x14ac:dyDescent="0.25">
      <c r="A76" s="101">
        <v>51</v>
      </c>
      <c r="B76" s="10" t="s">
        <v>49</v>
      </c>
      <c r="C76" s="7">
        <v>67</v>
      </c>
      <c r="D76" s="16" t="s">
        <v>10</v>
      </c>
      <c r="E76" s="26">
        <v>1230500</v>
      </c>
      <c r="F76" s="114">
        <v>1.4972000000000001</v>
      </c>
      <c r="G76" s="18">
        <v>1842304.6</v>
      </c>
      <c r="H76" s="22" t="s">
        <v>151</v>
      </c>
      <c r="I76" s="54">
        <f t="shared" si="66"/>
        <v>923155.79999999993</v>
      </c>
      <c r="J76" s="91">
        <v>0.5</v>
      </c>
      <c r="K76" s="91">
        <v>1.0021</v>
      </c>
      <c r="L76" s="18">
        <f t="shared" si="67"/>
        <v>230771.67</v>
      </c>
      <c r="M76" s="38">
        <v>76923.89</v>
      </c>
      <c r="N76" s="91">
        <v>0.50109999999999999</v>
      </c>
      <c r="O76" s="91">
        <v>1.0021</v>
      </c>
      <c r="P76" s="18">
        <f t="shared" si="68"/>
        <v>230794.71</v>
      </c>
      <c r="Q76" s="38">
        <f t="shared" si="69"/>
        <v>76931.570000000007</v>
      </c>
      <c r="R76" s="91">
        <v>0.50109999999999999</v>
      </c>
      <c r="S76" s="91">
        <v>1.0021</v>
      </c>
      <c r="T76" s="18">
        <f t="shared" si="70"/>
        <v>230794.71</v>
      </c>
      <c r="U76" s="38">
        <f t="shared" si="71"/>
        <v>76931.570000000007</v>
      </c>
      <c r="V76" s="91">
        <v>0.50109999999999999</v>
      </c>
      <c r="W76" s="91">
        <v>1.0021</v>
      </c>
      <c r="X76" s="18">
        <f t="shared" si="72"/>
        <v>230794.71</v>
      </c>
      <c r="Y76" s="38">
        <f t="shared" si="73"/>
        <v>76931.570000000007</v>
      </c>
    </row>
    <row r="77" spans="1:25" ht="21" customHeight="1" x14ac:dyDescent="0.25">
      <c r="A77" s="140" t="s">
        <v>171</v>
      </c>
      <c r="B77" s="141"/>
      <c r="C77" s="141"/>
      <c r="D77" s="142"/>
      <c r="E77" s="35"/>
      <c r="F77" s="115"/>
      <c r="G77" s="18"/>
      <c r="H77" s="22"/>
      <c r="I77" s="54">
        <f t="shared" ref="I77" si="74">L77+P77</f>
        <v>0</v>
      </c>
      <c r="J77" s="91"/>
      <c r="K77" s="91"/>
      <c r="L77" s="18"/>
      <c r="M77" s="38"/>
      <c r="N77" s="91"/>
      <c r="O77" s="91"/>
      <c r="P77" s="18"/>
      <c r="Q77" s="38"/>
      <c r="R77" s="91"/>
      <c r="S77" s="91"/>
      <c r="T77" s="18"/>
      <c r="U77" s="38"/>
      <c r="V77" s="91"/>
      <c r="W77" s="91"/>
      <c r="X77" s="18"/>
      <c r="Y77" s="38"/>
    </row>
    <row r="78" spans="1:25" x14ac:dyDescent="0.25">
      <c r="A78" s="101">
        <v>52</v>
      </c>
      <c r="B78" s="10" t="s">
        <v>50</v>
      </c>
      <c r="C78" s="7">
        <v>481</v>
      </c>
      <c r="D78" s="16" t="s">
        <v>10</v>
      </c>
      <c r="E78" s="26">
        <v>1230500</v>
      </c>
      <c r="F78" s="115">
        <v>1.4972000000000001</v>
      </c>
      <c r="G78" s="18">
        <v>1842304.6</v>
      </c>
      <c r="H78" s="22" t="s">
        <v>151</v>
      </c>
      <c r="I78" s="54">
        <f t="shared" ref="I78:I83" si="75">L78+P78+T78+X78</f>
        <v>1330097.8799999999</v>
      </c>
      <c r="J78" s="91">
        <v>0.42</v>
      </c>
      <c r="K78" s="91">
        <v>1</v>
      </c>
      <c r="L78" s="18">
        <f t="shared" si="67"/>
        <v>193441.98</v>
      </c>
      <c r="M78" s="38">
        <v>64480.66</v>
      </c>
      <c r="N78" s="91">
        <v>0.82210000000000005</v>
      </c>
      <c r="O78" s="91">
        <v>1.0148999999999999</v>
      </c>
      <c r="P78" s="18">
        <f t="shared" ref="P78:P83" si="76">ROUND(Q78*3,2)</f>
        <v>378639.66</v>
      </c>
      <c r="Q78" s="38">
        <f t="shared" ref="Q78:Q83" si="77">ROUND(G78*N78/12,2)</f>
        <v>126213.22</v>
      </c>
      <c r="R78" s="91">
        <v>0.82289999999999996</v>
      </c>
      <c r="S78" s="91">
        <v>1.0159</v>
      </c>
      <c r="T78" s="18">
        <f t="shared" ref="T78:T83" si="78">ROUND(U78*3,2)</f>
        <v>379008.12</v>
      </c>
      <c r="U78" s="38">
        <f t="shared" ref="U78:U83" si="79">ROUND(G78*R78/12,2)</f>
        <v>126336.04</v>
      </c>
      <c r="V78" s="91">
        <v>0.82289999999999996</v>
      </c>
      <c r="W78" s="91">
        <v>1.0159</v>
      </c>
      <c r="X78" s="18">
        <f t="shared" ref="X78:X83" si="80">ROUND(Y78*3,2)</f>
        <v>379008.12</v>
      </c>
      <c r="Y78" s="38">
        <f t="shared" ref="Y78:Y83" si="81">ROUND(G78*V78/12,2)</f>
        <v>126336.04</v>
      </c>
    </row>
    <row r="79" spans="1:25" x14ac:dyDescent="0.25">
      <c r="A79" s="101">
        <v>53</v>
      </c>
      <c r="B79" s="10" t="s">
        <v>51</v>
      </c>
      <c r="C79" s="7">
        <v>130</v>
      </c>
      <c r="D79" s="16" t="s">
        <v>10</v>
      </c>
      <c r="E79" s="26">
        <v>1230500</v>
      </c>
      <c r="F79" s="115">
        <v>1.4972000000000001</v>
      </c>
      <c r="G79" s="18">
        <v>1842304.6</v>
      </c>
      <c r="H79" s="22" t="s">
        <v>151</v>
      </c>
      <c r="I79" s="54">
        <f t="shared" si="75"/>
        <v>1498531.5</v>
      </c>
      <c r="J79" s="91">
        <v>0.81</v>
      </c>
      <c r="K79" s="91">
        <v>1.0042</v>
      </c>
      <c r="L79" s="18">
        <f t="shared" si="67"/>
        <v>374633.55</v>
      </c>
      <c r="M79" s="38">
        <v>124877.85</v>
      </c>
      <c r="N79" s="91">
        <v>0.81340000000000001</v>
      </c>
      <c r="O79" s="91">
        <v>1.0042</v>
      </c>
      <c r="P79" s="18">
        <f t="shared" si="76"/>
        <v>374632.65</v>
      </c>
      <c r="Q79" s="38">
        <f t="shared" si="77"/>
        <v>124877.55</v>
      </c>
      <c r="R79" s="91">
        <v>0.81340000000000001</v>
      </c>
      <c r="S79" s="91">
        <v>1.0042</v>
      </c>
      <c r="T79" s="18">
        <f t="shared" si="78"/>
        <v>374632.65</v>
      </c>
      <c r="U79" s="38">
        <f t="shared" si="79"/>
        <v>124877.55</v>
      </c>
      <c r="V79" s="91">
        <v>0.81340000000000001</v>
      </c>
      <c r="W79" s="91">
        <v>1.0042</v>
      </c>
      <c r="X79" s="18">
        <f t="shared" si="80"/>
        <v>374632.65</v>
      </c>
      <c r="Y79" s="38">
        <f t="shared" si="81"/>
        <v>124877.55</v>
      </c>
    </row>
    <row r="80" spans="1:25" x14ac:dyDescent="0.25">
      <c r="A80" s="101">
        <v>54</v>
      </c>
      <c r="B80" s="10" t="s">
        <v>52</v>
      </c>
      <c r="C80" s="7">
        <v>207</v>
      </c>
      <c r="D80" s="16" t="s">
        <v>10</v>
      </c>
      <c r="E80" s="26">
        <v>1230500</v>
      </c>
      <c r="F80" s="115">
        <v>1.4972000000000001</v>
      </c>
      <c r="G80" s="18">
        <v>1842304.6</v>
      </c>
      <c r="H80" s="22" t="s">
        <v>151</v>
      </c>
      <c r="I80" s="54">
        <f t="shared" si="75"/>
        <v>1503952.02</v>
      </c>
      <c r="J80" s="91">
        <v>0.81</v>
      </c>
      <c r="K80" s="91">
        <v>1.0091000000000001</v>
      </c>
      <c r="L80" s="18">
        <f t="shared" si="67"/>
        <v>376461.6</v>
      </c>
      <c r="M80" s="38">
        <v>125487.2</v>
      </c>
      <c r="N80" s="91">
        <v>0.81740000000000002</v>
      </c>
      <c r="O80" s="91">
        <v>1.0091000000000001</v>
      </c>
      <c r="P80" s="18">
        <f t="shared" si="76"/>
        <v>376474.95</v>
      </c>
      <c r="Q80" s="38">
        <f t="shared" si="77"/>
        <v>125491.65</v>
      </c>
      <c r="R80" s="91">
        <v>0.81740000000000002</v>
      </c>
      <c r="S80" s="91">
        <v>1.0091000000000001</v>
      </c>
      <c r="T80" s="18">
        <f t="shared" si="78"/>
        <v>376474.95</v>
      </c>
      <c r="U80" s="38">
        <f t="shared" si="79"/>
        <v>125491.65</v>
      </c>
      <c r="V80" s="91">
        <v>0.81320000000000003</v>
      </c>
      <c r="W80" s="91">
        <v>1.0039</v>
      </c>
      <c r="X80" s="18">
        <f t="shared" si="80"/>
        <v>374540.52</v>
      </c>
      <c r="Y80" s="38">
        <f t="shared" si="81"/>
        <v>124846.84</v>
      </c>
    </row>
    <row r="81" spans="1:25" x14ac:dyDescent="0.25">
      <c r="A81" s="101">
        <v>55</v>
      </c>
      <c r="B81" s="10" t="s">
        <v>53</v>
      </c>
      <c r="C81" s="7">
        <v>184</v>
      </c>
      <c r="D81" s="16" t="s">
        <v>10</v>
      </c>
      <c r="E81" s="26">
        <v>1230500</v>
      </c>
      <c r="F81" s="115">
        <v>1.4972000000000001</v>
      </c>
      <c r="G81" s="18">
        <v>1842304.6</v>
      </c>
      <c r="H81" s="22" t="s">
        <v>151</v>
      </c>
      <c r="I81" s="54">
        <f t="shared" si="75"/>
        <v>1497588.2399999998</v>
      </c>
      <c r="J81" s="91">
        <v>0.81</v>
      </c>
      <c r="K81" s="91">
        <v>1.0034000000000001</v>
      </c>
      <c r="L81" s="18">
        <f t="shared" si="67"/>
        <v>374335.11</v>
      </c>
      <c r="M81" s="38">
        <v>124778.37</v>
      </c>
      <c r="N81" s="91">
        <v>0.81279999999999997</v>
      </c>
      <c r="O81" s="91">
        <v>1.0034000000000001</v>
      </c>
      <c r="P81" s="18">
        <f t="shared" si="76"/>
        <v>374356.29</v>
      </c>
      <c r="Q81" s="38">
        <f t="shared" si="77"/>
        <v>124785.43</v>
      </c>
      <c r="R81" s="91">
        <v>0.81299999999999994</v>
      </c>
      <c r="S81" s="91">
        <v>1.0037</v>
      </c>
      <c r="T81" s="18">
        <f t="shared" si="78"/>
        <v>374448.42</v>
      </c>
      <c r="U81" s="38">
        <f t="shared" si="79"/>
        <v>124816.14</v>
      </c>
      <c r="V81" s="91">
        <v>0.81299999999999994</v>
      </c>
      <c r="W81" s="91">
        <v>1.0037</v>
      </c>
      <c r="X81" s="18">
        <f t="shared" si="80"/>
        <v>374448.42</v>
      </c>
      <c r="Y81" s="38">
        <f t="shared" si="81"/>
        <v>124816.14</v>
      </c>
    </row>
    <row r="82" spans="1:25" x14ac:dyDescent="0.25">
      <c r="A82" s="101">
        <v>56</v>
      </c>
      <c r="B82" s="10" t="s">
        <v>55</v>
      </c>
      <c r="C82" s="7">
        <v>150</v>
      </c>
      <c r="D82" s="16" t="s">
        <v>10</v>
      </c>
      <c r="E82" s="26">
        <v>1230500</v>
      </c>
      <c r="F82" s="115">
        <v>1.4972000000000001</v>
      </c>
      <c r="G82" s="18">
        <v>1842304.6</v>
      </c>
      <c r="H82" s="22" t="s">
        <v>151</v>
      </c>
      <c r="I82" s="54">
        <f t="shared" si="75"/>
        <v>773767.92</v>
      </c>
      <c r="J82" s="91">
        <v>0.42</v>
      </c>
      <c r="K82" s="91">
        <v>1</v>
      </c>
      <c r="L82" s="18">
        <f t="shared" si="67"/>
        <v>193441.98</v>
      </c>
      <c r="M82" s="38">
        <v>64480.66</v>
      </c>
      <c r="N82" s="91">
        <v>0.42</v>
      </c>
      <c r="O82" s="91">
        <v>1</v>
      </c>
      <c r="P82" s="18">
        <f t="shared" si="76"/>
        <v>193441.98</v>
      </c>
      <c r="Q82" s="38">
        <f t="shared" si="77"/>
        <v>64480.66</v>
      </c>
      <c r="R82" s="91">
        <v>0.42</v>
      </c>
      <c r="S82" s="91">
        <v>1</v>
      </c>
      <c r="T82" s="18">
        <f t="shared" si="78"/>
        <v>193441.98</v>
      </c>
      <c r="U82" s="38">
        <f t="shared" si="79"/>
        <v>64480.66</v>
      </c>
      <c r="V82" s="91">
        <v>0.42</v>
      </c>
      <c r="W82" s="91">
        <v>1</v>
      </c>
      <c r="X82" s="18">
        <f t="shared" si="80"/>
        <v>193441.98</v>
      </c>
      <c r="Y82" s="38">
        <f t="shared" si="81"/>
        <v>64480.66</v>
      </c>
    </row>
    <row r="83" spans="1:25" x14ac:dyDescent="0.25">
      <c r="A83" s="101">
        <v>57</v>
      </c>
      <c r="B83" s="10" t="s">
        <v>56</v>
      </c>
      <c r="C83" s="7">
        <v>284</v>
      </c>
      <c r="D83" s="16" t="s">
        <v>10</v>
      </c>
      <c r="E83" s="26">
        <v>1230500</v>
      </c>
      <c r="F83" s="115">
        <v>1.4972000000000001</v>
      </c>
      <c r="G83" s="18">
        <v>1842304.6</v>
      </c>
      <c r="H83" s="22" t="s">
        <v>151</v>
      </c>
      <c r="I83" s="54">
        <f t="shared" si="75"/>
        <v>1500536.34</v>
      </c>
      <c r="J83" s="91">
        <v>0.81</v>
      </c>
      <c r="K83" s="91">
        <v>1.0055000000000001</v>
      </c>
      <c r="L83" s="18">
        <f t="shared" si="67"/>
        <v>375118.56</v>
      </c>
      <c r="M83" s="38">
        <v>125039.52</v>
      </c>
      <c r="N83" s="91">
        <v>0.8145</v>
      </c>
      <c r="O83" s="91">
        <v>1.0055000000000001</v>
      </c>
      <c r="P83" s="18">
        <f t="shared" si="76"/>
        <v>375139.26</v>
      </c>
      <c r="Q83" s="38">
        <f t="shared" si="77"/>
        <v>125046.42</v>
      </c>
      <c r="R83" s="91">
        <v>0.8145</v>
      </c>
      <c r="S83" s="91">
        <v>1.0055000000000001</v>
      </c>
      <c r="T83" s="18">
        <f t="shared" si="78"/>
        <v>375139.26</v>
      </c>
      <c r="U83" s="38">
        <f t="shared" si="79"/>
        <v>125046.42</v>
      </c>
      <c r="V83" s="91">
        <v>0.8145</v>
      </c>
      <c r="W83" s="91">
        <v>1.0055000000000001</v>
      </c>
      <c r="X83" s="18">
        <f t="shared" si="80"/>
        <v>375139.26</v>
      </c>
      <c r="Y83" s="38">
        <f t="shared" si="81"/>
        <v>125046.42</v>
      </c>
    </row>
    <row r="84" spans="1:25" ht="37.5" customHeight="1" x14ac:dyDescent="0.25">
      <c r="A84" s="146" t="s">
        <v>128</v>
      </c>
      <c r="B84" s="147"/>
      <c r="C84" s="16">
        <f>SUM(C86:C93)</f>
        <v>2172</v>
      </c>
      <c r="D84" s="25"/>
      <c r="E84" s="33"/>
      <c r="F84" s="116"/>
      <c r="G84" s="28">
        <f>SUM(G86:G93)</f>
        <v>16308800.899999999</v>
      </c>
      <c r="H84" s="22"/>
      <c r="I84" s="55">
        <f>SUM(I86:I93)</f>
        <v>12632644.59</v>
      </c>
      <c r="J84" s="92"/>
      <c r="K84" s="92"/>
      <c r="L84" s="28">
        <f t="shared" ref="L84:M84" si="82">SUM(L86:L93)</f>
        <v>3173773.08</v>
      </c>
      <c r="M84" s="52">
        <f t="shared" si="82"/>
        <v>1057924.3600000001</v>
      </c>
      <c r="N84" s="92"/>
      <c r="O84" s="92"/>
      <c r="P84" s="28">
        <f t="shared" ref="P84:Q84" si="83">SUM(P86:P93)</f>
        <v>3154005.5700000003</v>
      </c>
      <c r="Q84" s="52">
        <f t="shared" si="83"/>
        <v>1051335.19</v>
      </c>
      <c r="R84" s="92"/>
      <c r="S84" s="92"/>
      <c r="T84" s="28">
        <f t="shared" ref="T84:U84" si="84">SUM(T86:T93)</f>
        <v>3152432.9699999997</v>
      </c>
      <c r="U84" s="52">
        <f t="shared" si="84"/>
        <v>1050810.99</v>
      </c>
      <c r="V84" s="92"/>
      <c r="W84" s="92"/>
      <c r="X84" s="28">
        <f t="shared" ref="X84:Y84" si="85">SUM(X86:X93)</f>
        <v>3152432.9699999997</v>
      </c>
      <c r="Y84" s="52">
        <f t="shared" si="85"/>
        <v>1050810.99</v>
      </c>
    </row>
    <row r="85" spans="1:25" ht="17.25" customHeight="1" x14ac:dyDescent="0.25">
      <c r="A85" s="140" t="s">
        <v>3</v>
      </c>
      <c r="B85" s="141"/>
      <c r="C85" s="141"/>
      <c r="D85" s="142"/>
      <c r="E85" s="10"/>
      <c r="F85" s="115"/>
      <c r="G85" s="18"/>
      <c r="H85" s="22"/>
      <c r="I85" s="54"/>
      <c r="J85" s="91"/>
      <c r="K85" s="91"/>
      <c r="L85" s="18"/>
      <c r="M85" s="38"/>
      <c r="N85" s="91"/>
      <c r="O85" s="91"/>
      <c r="P85" s="18"/>
      <c r="Q85" s="38"/>
      <c r="R85" s="91"/>
      <c r="S85" s="91"/>
      <c r="T85" s="18"/>
      <c r="U85" s="38"/>
      <c r="V85" s="91"/>
      <c r="W85" s="91"/>
      <c r="X85" s="18"/>
      <c r="Y85" s="38"/>
    </row>
    <row r="86" spans="1:25" x14ac:dyDescent="0.25">
      <c r="A86" s="101">
        <v>58</v>
      </c>
      <c r="B86" s="10" t="s">
        <v>15</v>
      </c>
      <c r="C86" s="7">
        <v>74</v>
      </c>
      <c r="D86" s="16" t="s">
        <v>4</v>
      </c>
      <c r="E86" s="26">
        <v>1230500</v>
      </c>
      <c r="F86" s="115">
        <v>1.8934</v>
      </c>
      <c r="G86" s="18">
        <v>2329828.7000000002</v>
      </c>
      <c r="H86" s="22" t="s">
        <v>151</v>
      </c>
      <c r="I86" s="54">
        <f t="shared" ref="I86" si="86">L86+P86+T86+X86</f>
        <v>1168525.5899999999</v>
      </c>
      <c r="J86" s="91">
        <v>0.5</v>
      </c>
      <c r="K86" s="91">
        <v>1</v>
      </c>
      <c r="L86" s="18">
        <f t="shared" ref="L86" si="87">ROUND(M86*3,2)</f>
        <v>291228.59999999998</v>
      </c>
      <c r="M86" s="38">
        <v>97076.2</v>
      </c>
      <c r="N86" s="91">
        <v>0.50219999999999998</v>
      </c>
      <c r="O86" s="91">
        <v>1.0044</v>
      </c>
      <c r="P86" s="18">
        <f t="shared" ref="P86" si="88">ROUND(Q86*3,2)</f>
        <v>292509.99</v>
      </c>
      <c r="Q86" s="38">
        <f>ROUND(G86*N86/12,2)</f>
        <v>97503.33</v>
      </c>
      <c r="R86" s="91">
        <v>0.502</v>
      </c>
      <c r="S86" s="91">
        <v>1.004</v>
      </c>
      <c r="T86" s="18">
        <f t="shared" ref="T86" si="89">ROUND(U86*3,2)</f>
        <v>292393.5</v>
      </c>
      <c r="U86" s="38">
        <f t="shared" ref="U86" si="90">ROUND(G86*R86/12,2)</f>
        <v>97464.5</v>
      </c>
      <c r="V86" s="91">
        <v>0.502</v>
      </c>
      <c r="W86" s="91">
        <v>1.004</v>
      </c>
      <c r="X86" s="18">
        <f t="shared" ref="X86" si="91">ROUND(Y86*3,2)</f>
        <v>292393.5</v>
      </c>
      <c r="Y86" s="38">
        <f t="shared" ref="Y86" si="92">ROUND(G86*V86/12,2)</f>
        <v>97464.5</v>
      </c>
    </row>
    <row r="87" spans="1:25" ht="15.75" customHeight="1" x14ac:dyDescent="0.25">
      <c r="A87" s="140" t="s">
        <v>171</v>
      </c>
      <c r="B87" s="141"/>
      <c r="C87" s="141"/>
      <c r="D87" s="142"/>
      <c r="E87" s="32"/>
      <c r="F87" s="115"/>
      <c r="G87" s="18"/>
      <c r="H87" s="22"/>
      <c r="I87" s="54"/>
      <c r="J87" s="91"/>
      <c r="K87" s="91"/>
      <c r="L87" s="18"/>
      <c r="M87" s="38"/>
      <c r="N87" s="91"/>
      <c r="O87" s="91"/>
      <c r="P87" s="18"/>
      <c r="Q87" s="38"/>
      <c r="R87" s="91"/>
      <c r="S87" s="91"/>
      <c r="T87" s="18"/>
      <c r="U87" s="38"/>
      <c r="V87" s="91"/>
      <c r="W87" s="91"/>
      <c r="X87" s="18"/>
      <c r="Y87" s="38"/>
    </row>
    <row r="88" spans="1:25" x14ac:dyDescent="0.25">
      <c r="A88" s="101">
        <v>59</v>
      </c>
      <c r="B88" s="10" t="s">
        <v>13</v>
      </c>
      <c r="C88" s="7">
        <v>316</v>
      </c>
      <c r="D88" s="16" t="s">
        <v>4</v>
      </c>
      <c r="E88" s="26">
        <v>1230500</v>
      </c>
      <c r="F88" s="115">
        <v>1.8934</v>
      </c>
      <c r="G88" s="18">
        <v>2329828.7000000002</v>
      </c>
      <c r="H88" s="22" t="s">
        <v>151</v>
      </c>
      <c r="I88" s="54">
        <f t="shared" ref="I88:I93" si="93">L88+P88+T88+X88</f>
        <v>1914147.6599999997</v>
      </c>
      <c r="J88" s="91">
        <v>0.81</v>
      </c>
      <c r="K88" s="91">
        <v>1.0172000000000001</v>
      </c>
      <c r="L88" s="18">
        <f t="shared" ref="L88:L93" si="94">ROUND(M88*3,2)</f>
        <v>479905.11</v>
      </c>
      <c r="M88" s="38">
        <v>159968.37</v>
      </c>
      <c r="N88" s="91">
        <v>0.82099999999999995</v>
      </c>
      <c r="O88" s="91">
        <v>1.0136000000000001</v>
      </c>
      <c r="P88" s="18">
        <f t="shared" ref="P88:P93" si="95">ROUND(Q88*3,2)</f>
        <v>478197.33</v>
      </c>
      <c r="Q88" s="38">
        <f t="shared" ref="Q88:Q93" si="96">ROUND(G88*N88/12,2)</f>
        <v>159399.10999999999</v>
      </c>
      <c r="R88" s="91">
        <v>0.82069999999999999</v>
      </c>
      <c r="S88" s="91">
        <v>1.0132000000000001</v>
      </c>
      <c r="T88" s="18">
        <f t="shared" ref="T88:T93" si="97">ROUND(U88*3,2)</f>
        <v>478022.61</v>
      </c>
      <c r="U88" s="38">
        <f t="shared" ref="U88:U93" si="98">ROUND(G88*R88/12,2)</f>
        <v>159340.87</v>
      </c>
      <c r="V88" s="91">
        <v>0.82069999999999999</v>
      </c>
      <c r="W88" s="91">
        <v>1.0132000000000001</v>
      </c>
      <c r="X88" s="18">
        <f t="shared" ref="X88:X93" si="99">ROUND(Y88*3,2)</f>
        <v>478022.61</v>
      </c>
      <c r="Y88" s="38">
        <f t="shared" ref="Y88:Y93" si="100">ROUND(G88*V88/12,2)</f>
        <v>159340.87</v>
      </c>
    </row>
    <row r="89" spans="1:25" x14ac:dyDescent="0.25">
      <c r="A89" s="101">
        <v>60</v>
      </c>
      <c r="B89" s="10" t="s">
        <v>14</v>
      </c>
      <c r="C89" s="7">
        <v>276</v>
      </c>
      <c r="D89" s="16" t="s">
        <v>4</v>
      </c>
      <c r="E89" s="26">
        <v>1230500</v>
      </c>
      <c r="F89" s="115">
        <v>1.8934</v>
      </c>
      <c r="G89" s="18">
        <v>2329828.7000000002</v>
      </c>
      <c r="H89" s="22" t="s">
        <v>151</v>
      </c>
      <c r="I89" s="54">
        <f t="shared" si="93"/>
        <v>1902454.8</v>
      </c>
      <c r="J89" s="91">
        <v>0.81</v>
      </c>
      <c r="K89" s="91">
        <v>1.0097</v>
      </c>
      <c r="L89" s="18">
        <f t="shared" si="94"/>
        <v>476366.67</v>
      </c>
      <c r="M89" s="38">
        <v>158788.89000000001</v>
      </c>
      <c r="N89" s="91">
        <v>0.81640000000000001</v>
      </c>
      <c r="O89" s="91">
        <v>1.0079</v>
      </c>
      <c r="P89" s="18">
        <f t="shared" si="95"/>
        <v>475518.03</v>
      </c>
      <c r="Q89" s="38">
        <f t="shared" si="96"/>
        <v>158506.01</v>
      </c>
      <c r="R89" s="91">
        <v>0.81599999999999995</v>
      </c>
      <c r="S89" s="91">
        <v>1.0074000000000001</v>
      </c>
      <c r="T89" s="18">
        <f t="shared" si="97"/>
        <v>475285.05</v>
      </c>
      <c r="U89" s="38">
        <f t="shared" si="98"/>
        <v>158428.35</v>
      </c>
      <c r="V89" s="91">
        <v>0.81599999999999995</v>
      </c>
      <c r="W89" s="91">
        <v>1.0074000000000001</v>
      </c>
      <c r="X89" s="18">
        <f t="shared" si="99"/>
        <v>475285.05</v>
      </c>
      <c r="Y89" s="38">
        <f t="shared" si="100"/>
        <v>158428.35</v>
      </c>
    </row>
    <row r="90" spans="1:25" x14ac:dyDescent="0.25">
      <c r="A90" s="101">
        <v>61</v>
      </c>
      <c r="B90" s="10" t="s">
        <v>16</v>
      </c>
      <c r="C90" s="7">
        <v>596</v>
      </c>
      <c r="D90" s="16" t="s">
        <v>4</v>
      </c>
      <c r="E90" s="26">
        <v>1230500</v>
      </c>
      <c r="F90" s="115">
        <v>1.8934</v>
      </c>
      <c r="G90" s="18">
        <v>2329828.7000000002</v>
      </c>
      <c r="H90" s="22" t="s">
        <v>151</v>
      </c>
      <c r="I90" s="54">
        <f t="shared" si="93"/>
        <v>1932503.82</v>
      </c>
      <c r="J90" s="91">
        <v>0.81</v>
      </c>
      <c r="K90" s="91">
        <v>1.0286999999999999</v>
      </c>
      <c r="L90" s="18">
        <f t="shared" si="94"/>
        <v>485330.7</v>
      </c>
      <c r="M90" s="38">
        <v>161776.9</v>
      </c>
      <c r="N90" s="91">
        <v>0.82879999999999998</v>
      </c>
      <c r="O90" s="91">
        <v>1.0232000000000001</v>
      </c>
      <c r="P90" s="18">
        <f t="shared" si="95"/>
        <v>482740.5</v>
      </c>
      <c r="Q90" s="38">
        <f t="shared" si="96"/>
        <v>160913.5</v>
      </c>
      <c r="R90" s="91">
        <v>0.82789999999999997</v>
      </c>
      <c r="S90" s="91">
        <v>1.0221</v>
      </c>
      <c r="T90" s="18">
        <f t="shared" si="97"/>
        <v>482216.31</v>
      </c>
      <c r="U90" s="38">
        <f t="shared" si="98"/>
        <v>160738.76999999999</v>
      </c>
      <c r="V90" s="91">
        <v>0.82789999999999997</v>
      </c>
      <c r="W90" s="91">
        <v>1.0221</v>
      </c>
      <c r="X90" s="18">
        <f t="shared" si="99"/>
        <v>482216.31</v>
      </c>
      <c r="Y90" s="38">
        <f t="shared" si="100"/>
        <v>160738.76999999999</v>
      </c>
    </row>
    <row r="91" spans="1:25" x14ac:dyDescent="0.25">
      <c r="A91" s="101">
        <v>62</v>
      </c>
      <c r="B91" s="10" t="s">
        <v>17</v>
      </c>
      <c r="C91" s="7">
        <v>469</v>
      </c>
      <c r="D91" s="16" t="s">
        <v>4</v>
      </c>
      <c r="E91" s="26">
        <v>1230500</v>
      </c>
      <c r="F91" s="115">
        <v>1.8934</v>
      </c>
      <c r="G91" s="18">
        <v>2329828.7000000002</v>
      </c>
      <c r="H91" s="22" t="s">
        <v>151</v>
      </c>
      <c r="I91" s="54">
        <f t="shared" si="93"/>
        <v>1916042.3699999999</v>
      </c>
      <c r="J91" s="91">
        <v>0.81</v>
      </c>
      <c r="K91" s="91">
        <v>1.0285</v>
      </c>
      <c r="L91" s="18">
        <f t="shared" si="94"/>
        <v>485236.35</v>
      </c>
      <c r="M91" s="38">
        <v>161745.45000000001</v>
      </c>
      <c r="N91" s="91">
        <v>0.81910000000000005</v>
      </c>
      <c r="O91" s="91">
        <v>1.0112000000000001</v>
      </c>
      <c r="P91" s="18">
        <f t="shared" si="95"/>
        <v>477090.66</v>
      </c>
      <c r="Q91" s="38">
        <f t="shared" si="96"/>
        <v>159030.22</v>
      </c>
      <c r="R91" s="91">
        <v>0.81869999999999998</v>
      </c>
      <c r="S91" s="91">
        <v>1.0106999999999999</v>
      </c>
      <c r="T91" s="18">
        <f t="shared" si="97"/>
        <v>476857.68</v>
      </c>
      <c r="U91" s="38">
        <f t="shared" si="98"/>
        <v>158952.56</v>
      </c>
      <c r="V91" s="91">
        <v>0.81869999999999998</v>
      </c>
      <c r="W91" s="91">
        <v>1.0106999999999999</v>
      </c>
      <c r="X91" s="18">
        <f t="shared" si="99"/>
        <v>476857.68</v>
      </c>
      <c r="Y91" s="38">
        <f t="shared" si="100"/>
        <v>158952.56</v>
      </c>
    </row>
    <row r="92" spans="1:25" x14ac:dyDescent="0.25">
      <c r="A92" s="101">
        <v>63</v>
      </c>
      <c r="B92" s="10" t="s">
        <v>18</v>
      </c>
      <c r="C92" s="7">
        <v>235</v>
      </c>
      <c r="D92" s="16" t="s">
        <v>4</v>
      </c>
      <c r="E92" s="26">
        <v>1230500</v>
      </c>
      <c r="F92" s="115">
        <v>1.8934</v>
      </c>
      <c r="G92" s="18">
        <v>2329828.7000000002</v>
      </c>
      <c r="H92" s="22" t="s">
        <v>151</v>
      </c>
      <c r="I92" s="54">
        <f t="shared" si="93"/>
        <v>1901115.75</v>
      </c>
      <c r="J92" s="91">
        <v>0.81</v>
      </c>
      <c r="K92" s="91">
        <v>1.0118</v>
      </c>
      <c r="L92" s="18">
        <f t="shared" si="94"/>
        <v>477357.45</v>
      </c>
      <c r="M92" s="38">
        <v>159119.15</v>
      </c>
      <c r="N92" s="91">
        <v>0.81499999999999995</v>
      </c>
      <c r="O92" s="91">
        <v>1.0062</v>
      </c>
      <c r="P92" s="18">
        <f t="shared" si="95"/>
        <v>474702.6</v>
      </c>
      <c r="Q92" s="38">
        <f t="shared" si="96"/>
        <v>158234.20000000001</v>
      </c>
      <c r="R92" s="91">
        <v>0.81469999999999998</v>
      </c>
      <c r="S92" s="91">
        <v>1.0058</v>
      </c>
      <c r="T92" s="18">
        <f t="shared" si="97"/>
        <v>474527.85</v>
      </c>
      <c r="U92" s="38">
        <f t="shared" si="98"/>
        <v>158175.95000000001</v>
      </c>
      <c r="V92" s="91">
        <v>0.81469999999999998</v>
      </c>
      <c r="W92" s="91">
        <v>1.0058</v>
      </c>
      <c r="X92" s="18">
        <f t="shared" si="99"/>
        <v>474527.85</v>
      </c>
      <c r="Y92" s="38">
        <f t="shared" si="100"/>
        <v>158175.95000000001</v>
      </c>
    </row>
    <row r="93" spans="1:25" x14ac:dyDescent="0.25">
      <c r="A93" s="101">
        <v>64</v>
      </c>
      <c r="B93" s="10" t="s">
        <v>19</v>
      </c>
      <c r="C93" s="7">
        <v>206</v>
      </c>
      <c r="D93" s="16" t="s">
        <v>4</v>
      </c>
      <c r="E93" s="26">
        <v>1230500</v>
      </c>
      <c r="F93" s="115">
        <v>1.8934</v>
      </c>
      <c r="G93" s="18">
        <v>2329828.7000000002</v>
      </c>
      <c r="H93" s="22" t="s">
        <v>151</v>
      </c>
      <c r="I93" s="54">
        <f t="shared" si="93"/>
        <v>1897854.5999999999</v>
      </c>
      <c r="J93" s="91">
        <v>0.81</v>
      </c>
      <c r="K93" s="91">
        <v>1.0139</v>
      </c>
      <c r="L93" s="18">
        <f t="shared" si="94"/>
        <v>478348.2</v>
      </c>
      <c r="M93" s="38">
        <v>159449.4</v>
      </c>
      <c r="N93" s="91">
        <v>0.8125</v>
      </c>
      <c r="O93" s="91">
        <v>1.0031000000000001</v>
      </c>
      <c r="P93" s="18">
        <f t="shared" si="95"/>
        <v>473246.46</v>
      </c>
      <c r="Q93" s="38">
        <f t="shared" si="96"/>
        <v>157748.82</v>
      </c>
      <c r="R93" s="91">
        <v>0.81230000000000002</v>
      </c>
      <c r="S93" s="91">
        <v>1.0028999999999999</v>
      </c>
      <c r="T93" s="18">
        <f t="shared" si="97"/>
        <v>473129.97</v>
      </c>
      <c r="U93" s="38">
        <f t="shared" si="98"/>
        <v>157709.99</v>
      </c>
      <c r="V93" s="91">
        <v>0.81230000000000002</v>
      </c>
      <c r="W93" s="91">
        <v>1.0028999999999999</v>
      </c>
      <c r="X93" s="18">
        <f t="shared" si="99"/>
        <v>473129.97</v>
      </c>
      <c r="Y93" s="38">
        <f t="shared" si="100"/>
        <v>157709.99</v>
      </c>
    </row>
    <row r="94" spans="1:25" ht="15.75" customHeight="1" x14ac:dyDescent="0.25">
      <c r="A94" s="146" t="s">
        <v>129</v>
      </c>
      <c r="B94" s="147"/>
      <c r="C94" s="16">
        <f>SUM(C96:C104)</f>
        <v>3247</v>
      </c>
      <c r="D94" s="25"/>
      <c r="E94" s="33"/>
      <c r="F94" s="116"/>
      <c r="G94" s="28">
        <f>SUM(G96:G104)</f>
        <v>16580741.399999999</v>
      </c>
      <c r="H94" s="22"/>
      <c r="I94" s="55">
        <f>SUM(I96:I104)</f>
        <v>11116809.9</v>
      </c>
      <c r="J94" s="92"/>
      <c r="K94" s="92"/>
      <c r="L94" s="28">
        <f t="shared" ref="L94:M94" si="101">SUM(L96:L104)</f>
        <v>2825241.7800000003</v>
      </c>
      <c r="M94" s="52">
        <f t="shared" si="101"/>
        <v>941747.25999999989</v>
      </c>
      <c r="N94" s="92"/>
      <c r="O94" s="92"/>
      <c r="P94" s="28">
        <f t="shared" ref="P94:Q94" si="102">SUM(P96:P104)</f>
        <v>2733150.96</v>
      </c>
      <c r="Q94" s="52">
        <f t="shared" si="102"/>
        <v>911050.31999999983</v>
      </c>
      <c r="R94" s="92"/>
      <c r="S94" s="92"/>
      <c r="T94" s="28">
        <f t="shared" ref="T94:U94" si="103">SUM(T96:T104)</f>
        <v>2825266.1999999997</v>
      </c>
      <c r="U94" s="52">
        <f t="shared" si="103"/>
        <v>941755.39999999991</v>
      </c>
      <c r="V94" s="92"/>
      <c r="W94" s="92"/>
      <c r="X94" s="28">
        <f t="shared" ref="X94:Y94" si="104">SUM(X96:X104)</f>
        <v>2733150.96</v>
      </c>
      <c r="Y94" s="52">
        <f t="shared" si="104"/>
        <v>911050.31999999983</v>
      </c>
    </row>
    <row r="95" spans="1:25" ht="15.75" customHeight="1" x14ac:dyDescent="0.25">
      <c r="A95" s="140" t="s">
        <v>171</v>
      </c>
      <c r="B95" s="141"/>
      <c r="C95" s="141"/>
      <c r="D95" s="142"/>
      <c r="E95" s="10"/>
      <c r="F95" s="115"/>
      <c r="G95" s="18"/>
      <c r="H95" s="22"/>
      <c r="I95" s="54"/>
      <c r="J95" s="91"/>
      <c r="K95" s="91"/>
      <c r="L95" s="18"/>
      <c r="M95" s="38"/>
      <c r="N95" s="91"/>
      <c r="O95" s="91"/>
      <c r="P95" s="18"/>
      <c r="Q95" s="38"/>
      <c r="R95" s="91"/>
      <c r="S95" s="91"/>
      <c r="T95" s="18"/>
      <c r="U95" s="38"/>
      <c r="V95" s="91"/>
      <c r="W95" s="91"/>
      <c r="X95" s="18"/>
      <c r="Y95" s="38"/>
    </row>
    <row r="96" spans="1:25" x14ac:dyDescent="0.25">
      <c r="A96" s="101">
        <v>65</v>
      </c>
      <c r="B96" s="10" t="s">
        <v>11</v>
      </c>
      <c r="C96" s="7">
        <v>408</v>
      </c>
      <c r="D96" s="7" t="s">
        <v>10</v>
      </c>
      <c r="E96" s="26">
        <v>1230500</v>
      </c>
      <c r="F96" s="115">
        <v>1.4972000000000001</v>
      </c>
      <c r="G96" s="18">
        <v>1842304.6</v>
      </c>
      <c r="H96" s="22" t="s">
        <v>151</v>
      </c>
      <c r="I96" s="54">
        <f t="shared" ref="I96:I104" si="105">L96+P96+T96+X96</f>
        <v>1500009.96</v>
      </c>
      <c r="J96" s="91">
        <v>0.81</v>
      </c>
      <c r="K96" s="91">
        <v>1.0052000000000001</v>
      </c>
      <c r="L96" s="18">
        <f t="shared" ref="L96:L104" si="106">ROUND(M96*3,2)</f>
        <v>375006.63</v>
      </c>
      <c r="M96" s="38">
        <v>125002.21</v>
      </c>
      <c r="N96" s="91">
        <v>0.81420000000000003</v>
      </c>
      <c r="O96" s="91">
        <v>1.0052000000000001</v>
      </c>
      <c r="P96" s="18">
        <f t="shared" ref="P96:P104" si="107">ROUND(Q96*3,2)</f>
        <v>375001.11</v>
      </c>
      <c r="Q96" s="38">
        <f t="shared" ref="Q96:Q104" si="108">ROUND(G96*N96/12,2)</f>
        <v>125000.37</v>
      </c>
      <c r="R96" s="91">
        <v>0.81420000000000003</v>
      </c>
      <c r="S96" s="91">
        <v>1.0052000000000001</v>
      </c>
      <c r="T96" s="18">
        <f t="shared" ref="T96:T104" si="109">ROUND(U96*3,2)</f>
        <v>375001.11</v>
      </c>
      <c r="U96" s="38">
        <f t="shared" ref="U96:U104" si="110">ROUND(G96*R96/12,2)</f>
        <v>125000.37</v>
      </c>
      <c r="V96" s="91">
        <v>0.81420000000000003</v>
      </c>
      <c r="W96" s="91">
        <v>1.0052000000000001</v>
      </c>
      <c r="X96" s="18">
        <f t="shared" ref="X96:X104" si="111">ROUND(Y96*3,2)</f>
        <v>375001.11</v>
      </c>
      <c r="Y96" s="38">
        <f t="shared" ref="Y96:Y104" si="112">ROUND(G96*V96/12,2)</f>
        <v>125000.37</v>
      </c>
    </row>
    <row r="97" spans="1:25" x14ac:dyDescent="0.25">
      <c r="A97" s="101">
        <v>66</v>
      </c>
      <c r="B97" s="10" t="s">
        <v>21</v>
      </c>
      <c r="C97" s="7">
        <v>135</v>
      </c>
      <c r="D97" s="7" t="s">
        <v>151</v>
      </c>
      <c r="E97" s="26">
        <v>1230500</v>
      </c>
      <c r="F97" s="115">
        <v>1.4972000000000001</v>
      </c>
      <c r="G97" s="18">
        <v>1842304.6</v>
      </c>
      <c r="H97" s="22" t="s">
        <v>151</v>
      </c>
      <c r="I97" s="54">
        <f t="shared" si="105"/>
        <v>0</v>
      </c>
      <c r="J97" s="91">
        <v>0</v>
      </c>
      <c r="K97" s="91"/>
      <c r="L97" s="18">
        <f t="shared" si="106"/>
        <v>0</v>
      </c>
      <c r="M97" s="38">
        <v>0</v>
      </c>
      <c r="N97" s="91">
        <v>0</v>
      </c>
      <c r="O97" s="91">
        <v>0</v>
      </c>
      <c r="P97" s="18">
        <f t="shared" si="107"/>
        <v>0</v>
      </c>
      <c r="Q97" s="38">
        <f t="shared" si="108"/>
        <v>0</v>
      </c>
      <c r="R97" s="91">
        <v>0</v>
      </c>
      <c r="S97" s="91">
        <v>0</v>
      </c>
      <c r="T97" s="18">
        <f t="shared" si="109"/>
        <v>0</v>
      </c>
      <c r="U97" s="38">
        <f t="shared" si="110"/>
        <v>0</v>
      </c>
      <c r="V97" s="91">
        <v>0</v>
      </c>
      <c r="W97" s="91">
        <v>0</v>
      </c>
      <c r="X97" s="18">
        <f t="shared" si="111"/>
        <v>0</v>
      </c>
      <c r="Y97" s="38">
        <f t="shared" si="112"/>
        <v>0</v>
      </c>
    </row>
    <row r="98" spans="1:25" x14ac:dyDescent="0.25">
      <c r="A98" s="101">
        <v>67</v>
      </c>
      <c r="B98" s="10" t="s">
        <v>23</v>
      </c>
      <c r="C98" s="7">
        <v>387</v>
      </c>
      <c r="D98" s="7" t="s">
        <v>10</v>
      </c>
      <c r="E98" s="26">
        <v>1230500</v>
      </c>
      <c r="F98" s="115">
        <v>1.4972000000000001</v>
      </c>
      <c r="G98" s="18">
        <v>1842304.6</v>
      </c>
      <c r="H98" s="22" t="s">
        <v>151</v>
      </c>
      <c r="I98" s="54">
        <f t="shared" si="105"/>
        <v>1511411.91</v>
      </c>
      <c r="J98" s="91">
        <v>0.81</v>
      </c>
      <c r="K98" s="91">
        <v>1.0127999999999999</v>
      </c>
      <c r="L98" s="18">
        <f t="shared" si="106"/>
        <v>377841.93</v>
      </c>
      <c r="M98" s="38">
        <v>125947.31</v>
      </c>
      <c r="N98" s="91">
        <v>0.82040000000000002</v>
      </c>
      <c r="O98" s="91">
        <v>1.0127999999999999</v>
      </c>
      <c r="P98" s="18">
        <f t="shared" si="107"/>
        <v>377856.66</v>
      </c>
      <c r="Q98" s="38">
        <f t="shared" si="108"/>
        <v>125952.22</v>
      </c>
      <c r="R98" s="91">
        <v>0.82040000000000002</v>
      </c>
      <c r="S98" s="91">
        <v>1.0127999999999999</v>
      </c>
      <c r="T98" s="18">
        <f t="shared" si="109"/>
        <v>377856.66</v>
      </c>
      <c r="U98" s="38">
        <f t="shared" si="110"/>
        <v>125952.22</v>
      </c>
      <c r="V98" s="91">
        <v>0.82040000000000002</v>
      </c>
      <c r="W98" s="91">
        <v>1.0127999999999999</v>
      </c>
      <c r="X98" s="18">
        <f t="shared" si="111"/>
        <v>377856.66</v>
      </c>
      <c r="Y98" s="38">
        <f t="shared" si="112"/>
        <v>125952.22</v>
      </c>
    </row>
    <row r="99" spans="1:25" x14ac:dyDescent="0.25">
      <c r="A99" s="101">
        <v>68</v>
      </c>
      <c r="B99" s="10" t="s">
        <v>22</v>
      </c>
      <c r="C99" s="7">
        <v>118</v>
      </c>
      <c r="D99" s="7" t="s">
        <v>10</v>
      </c>
      <c r="E99" s="26">
        <v>1230500</v>
      </c>
      <c r="F99" s="115">
        <v>1.4972000000000001</v>
      </c>
      <c r="G99" s="18">
        <v>1842304.6</v>
      </c>
      <c r="H99" s="22" t="s">
        <v>151</v>
      </c>
      <c r="I99" s="54">
        <f t="shared" si="105"/>
        <v>1498882.41</v>
      </c>
      <c r="J99" s="91">
        <v>0.81</v>
      </c>
      <c r="K99" s="91">
        <v>1.0044</v>
      </c>
      <c r="L99" s="18">
        <f t="shared" si="106"/>
        <v>374708.16</v>
      </c>
      <c r="M99" s="38">
        <v>124902.72</v>
      </c>
      <c r="N99" s="91">
        <v>0.81359999999999999</v>
      </c>
      <c r="O99" s="91">
        <v>1.0044</v>
      </c>
      <c r="P99" s="18">
        <f t="shared" si="107"/>
        <v>374724.75</v>
      </c>
      <c r="Q99" s="38">
        <f t="shared" si="108"/>
        <v>124908.25</v>
      </c>
      <c r="R99" s="91">
        <v>0.81359999999999999</v>
      </c>
      <c r="S99" s="91">
        <v>1.0044</v>
      </c>
      <c r="T99" s="18">
        <f t="shared" si="109"/>
        <v>374724.75</v>
      </c>
      <c r="U99" s="38">
        <f t="shared" si="110"/>
        <v>124908.25</v>
      </c>
      <c r="V99" s="91">
        <v>0.81359999999999999</v>
      </c>
      <c r="W99" s="91">
        <v>1.0044</v>
      </c>
      <c r="X99" s="18">
        <f t="shared" si="111"/>
        <v>374724.75</v>
      </c>
      <c r="Y99" s="38">
        <f t="shared" si="112"/>
        <v>124908.25</v>
      </c>
    </row>
    <row r="100" spans="1:25" x14ac:dyDescent="0.25">
      <c r="A100" s="101">
        <v>69</v>
      </c>
      <c r="B100" s="10" t="s">
        <v>12</v>
      </c>
      <c r="C100" s="7">
        <v>233</v>
      </c>
      <c r="D100" s="7" t="s">
        <v>10</v>
      </c>
      <c r="E100" s="26">
        <v>1230500</v>
      </c>
      <c r="F100" s="115">
        <v>1.4972000000000001</v>
      </c>
      <c r="G100" s="18">
        <v>1842304.6</v>
      </c>
      <c r="H100" s="22" t="s">
        <v>151</v>
      </c>
      <c r="I100" s="54">
        <f t="shared" si="105"/>
        <v>1129688.3400000001</v>
      </c>
      <c r="J100" s="91">
        <v>0.61</v>
      </c>
      <c r="K100" s="91">
        <v>1.0052000000000001</v>
      </c>
      <c r="L100" s="18">
        <f t="shared" si="106"/>
        <v>282412.40999999997</v>
      </c>
      <c r="M100" s="38">
        <v>94137.47</v>
      </c>
      <c r="N100" s="91">
        <v>0.61319999999999997</v>
      </c>
      <c r="O100" s="91">
        <v>1.0052000000000001</v>
      </c>
      <c r="P100" s="18">
        <f t="shared" si="107"/>
        <v>282425.31</v>
      </c>
      <c r="Q100" s="38">
        <f t="shared" si="108"/>
        <v>94141.77</v>
      </c>
      <c r="R100" s="91">
        <v>0.61319999999999997</v>
      </c>
      <c r="S100" s="91">
        <v>1.0052000000000001</v>
      </c>
      <c r="T100" s="18">
        <f t="shared" si="109"/>
        <v>282425.31</v>
      </c>
      <c r="U100" s="38">
        <f t="shared" si="110"/>
        <v>94141.77</v>
      </c>
      <c r="V100" s="91">
        <v>0.61319999999999997</v>
      </c>
      <c r="W100" s="91">
        <v>1.0052000000000001</v>
      </c>
      <c r="X100" s="18">
        <f t="shared" si="111"/>
        <v>282425.31</v>
      </c>
      <c r="Y100" s="38">
        <f t="shared" si="112"/>
        <v>94141.77</v>
      </c>
    </row>
    <row r="101" spans="1:25" x14ac:dyDescent="0.25">
      <c r="A101" s="101">
        <v>70</v>
      </c>
      <c r="B101" s="10" t="s">
        <v>149</v>
      </c>
      <c r="C101" s="7">
        <v>799</v>
      </c>
      <c r="D101" s="7" t="s">
        <v>10</v>
      </c>
      <c r="E101" s="26">
        <v>1230500</v>
      </c>
      <c r="F101" s="115">
        <v>1.4972000000000001</v>
      </c>
      <c r="G101" s="18">
        <v>1842304.6</v>
      </c>
      <c r="H101" s="22" t="s">
        <v>151</v>
      </c>
      <c r="I101" s="54">
        <f t="shared" si="105"/>
        <v>1515671.79</v>
      </c>
      <c r="J101" s="91">
        <v>0.81</v>
      </c>
      <c r="K101" s="91">
        <v>1.0157</v>
      </c>
      <c r="L101" s="18">
        <f t="shared" si="106"/>
        <v>378923.82</v>
      </c>
      <c r="M101" s="38">
        <v>126307.94</v>
      </c>
      <c r="N101" s="91">
        <v>0.82269999999999999</v>
      </c>
      <c r="O101" s="91">
        <v>1.0157</v>
      </c>
      <c r="P101" s="18">
        <f t="shared" si="107"/>
        <v>378915.99</v>
      </c>
      <c r="Q101" s="38">
        <f t="shared" si="108"/>
        <v>126305.33</v>
      </c>
      <c r="R101" s="91">
        <v>0.82269999999999999</v>
      </c>
      <c r="S101" s="91">
        <v>1.0157</v>
      </c>
      <c r="T101" s="18">
        <f t="shared" si="109"/>
        <v>378915.99</v>
      </c>
      <c r="U101" s="38">
        <f t="shared" si="110"/>
        <v>126305.33</v>
      </c>
      <c r="V101" s="91">
        <v>0.82269999999999999</v>
      </c>
      <c r="W101" s="91">
        <v>1.0157</v>
      </c>
      <c r="X101" s="18">
        <f t="shared" si="111"/>
        <v>378915.99</v>
      </c>
      <c r="Y101" s="38">
        <f t="shared" si="112"/>
        <v>126305.33</v>
      </c>
    </row>
    <row r="102" spans="1:25" x14ac:dyDescent="0.25">
      <c r="A102" s="101">
        <v>71</v>
      </c>
      <c r="B102" s="10" t="s">
        <v>25</v>
      </c>
      <c r="C102" s="7">
        <v>410</v>
      </c>
      <c r="D102" s="7" t="s">
        <v>10</v>
      </c>
      <c r="E102" s="26">
        <v>1230500</v>
      </c>
      <c r="F102" s="115">
        <v>1.4972000000000001</v>
      </c>
      <c r="G102" s="18">
        <v>1842304.6</v>
      </c>
      <c r="H102" s="22" t="s">
        <v>151</v>
      </c>
      <c r="I102" s="54">
        <f t="shared" si="105"/>
        <v>1317433.3799999999</v>
      </c>
      <c r="J102" s="91">
        <v>0.81</v>
      </c>
      <c r="K102" s="91">
        <v>1.0063</v>
      </c>
      <c r="L102" s="18">
        <f t="shared" si="106"/>
        <v>375417</v>
      </c>
      <c r="M102" s="38">
        <v>125139</v>
      </c>
      <c r="N102" s="91">
        <v>0.61509999999999998</v>
      </c>
      <c r="O102" s="91">
        <v>1.0083</v>
      </c>
      <c r="P102" s="18">
        <f t="shared" si="107"/>
        <v>283300.38</v>
      </c>
      <c r="Q102" s="38">
        <f t="shared" si="108"/>
        <v>94433.46</v>
      </c>
      <c r="R102" s="91">
        <v>0.81510000000000005</v>
      </c>
      <c r="S102" s="91">
        <v>1.0063</v>
      </c>
      <c r="T102" s="18">
        <f t="shared" si="109"/>
        <v>375415.62</v>
      </c>
      <c r="U102" s="38">
        <f t="shared" si="110"/>
        <v>125138.54</v>
      </c>
      <c r="V102" s="91">
        <v>0.61509999999999998</v>
      </c>
      <c r="W102" s="91">
        <v>1.0083</v>
      </c>
      <c r="X102" s="18">
        <f t="shared" si="111"/>
        <v>283300.38</v>
      </c>
      <c r="Y102" s="38">
        <f t="shared" si="112"/>
        <v>94433.46</v>
      </c>
    </row>
    <row r="103" spans="1:25" ht="15.75" customHeight="1" x14ac:dyDescent="0.25">
      <c r="A103" s="101">
        <v>72</v>
      </c>
      <c r="B103" s="10" t="s">
        <v>20</v>
      </c>
      <c r="C103" s="7">
        <v>353</v>
      </c>
      <c r="D103" s="7" t="s">
        <v>10</v>
      </c>
      <c r="E103" s="26">
        <v>1230500</v>
      </c>
      <c r="F103" s="115">
        <v>1.4972000000000001</v>
      </c>
      <c r="G103" s="18">
        <v>1842304.6</v>
      </c>
      <c r="H103" s="22" t="s">
        <v>151</v>
      </c>
      <c r="I103" s="54">
        <f t="shared" si="105"/>
        <v>1508279.5499999998</v>
      </c>
      <c r="J103" s="91">
        <v>0.81</v>
      </c>
      <c r="K103" s="91">
        <v>1.0106999999999999</v>
      </c>
      <c r="L103" s="18">
        <f t="shared" si="106"/>
        <v>377058.48</v>
      </c>
      <c r="M103" s="38">
        <v>125686.16</v>
      </c>
      <c r="N103" s="91">
        <v>0.81869999999999998</v>
      </c>
      <c r="O103" s="91">
        <v>1.0106999999999999</v>
      </c>
      <c r="P103" s="18">
        <f t="shared" si="107"/>
        <v>377073.69</v>
      </c>
      <c r="Q103" s="38">
        <f t="shared" si="108"/>
        <v>125691.23</v>
      </c>
      <c r="R103" s="91">
        <v>0.81869999999999998</v>
      </c>
      <c r="S103" s="91">
        <v>1.0106999999999999</v>
      </c>
      <c r="T103" s="18">
        <f t="shared" si="109"/>
        <v>377073.69</v>
      </c>
      <c r="U103" s="38">
        <f t="shared" si="110"/>
        <v>125691.23</v>
      </c>
      <c r="V103" s="91">
        <v>0.81869999999999998</v>
      </c>
      <c r="W103" s="91">
        <v>1.0106999999999999</v>
      </c>
      <c r="X103" s="18">
        <f t="shared" si="111"/>
        <v>377073.69</v>
      </c>
      <c r="Y103" s="38">
        <f t="shared" si="112"/>
        <v>125691.23</v>
      </c>
    </row>
    <row r="104" spans="1:25" ht="20.25" customHeight="1" x14ac:dyDescent="0.25">
      <c r="A104" s="101">
        <v>73</v>
      </c>
      <c r="B104" s="10" t="s">
        <v>24</v>
      </c>
      <c r="C104" s="7">
        <v>404</v>
      </c>
      <c r="D104" s="7" t="s">
        <v>10</v>
      </c>
      <c r="E104" s="26">
        <v>1230500</v>
      </c>
      <c r="F104" s="115">
        <v>1.4972000000000001</v>
      </c>
      <c r="G104" s="18">
        <v>1842304.6</v>
      </c>
      <c r="H104" s="22" t="s">
        <v>151</v>
      </c>
      <c r="I104" s="54">
        <f t="shared" si="105"/>
        <v>1135432.56</v>
      </c>
      <c r="J104" s="91">
        <v>0.61</v>
      </c>
      <c r="K104" s="91">
        <v>1.0104</v>
      </c>
      <c r="L104" s="18">
        <f t="shared" si="106"/>
        <v>283873.34999999998</v>
      </c>
      <c r="M104" s="38">
        <v>94624.45</v>
      </c>
      <c r="N104" s="91">
        <v>0.61629999999999996</v>
      </c>
      <c r="O104" s="91">
        <v>1.0104</v>
      </c>
      <c r="P104" s="18">
        <f t="shared" si="107"/>
        <v>283853.07</v>
      </c>
      <c r="Q104" s="38">
        <f t="shared" si="108"/>
        <v>94617.69</v>
      </c>
      <c r="R104" s="91">
        <v>0.61629999999999996</v>
      </c>
      <c r="S104" s="91">
        <v>1.0104</v>
      </c>
      <c r="T104" s="18">
        <f t="shared" si="109"/>
        <v>283853.07</v>
      </c>
      <c r="U104" s="38">
        <f t="shared" si="110"/>
        <v>94617.69</v>
      </c>
      <c r="V104" s="91">
        <v>0.61629999999999996</v>
      </c>
      <c r="W104" s="91">
        <v>1.0104</v>
      </c>
      <c r="X104" s="18">
        <f t="shared" si="111"/>
        <v>283853.07</v>
      </c>
      <c r="Y104" s="38">
        <f t="shared" si="112"/>
        <v>94617.69</v>
      </c>
    </row>
    <row r="105" spans="1:25" s="2" customFormat="1" ht="27.75" customHeight="1" x14ac:dyDescent="0.25">
      <c r="A105" s="146" t="s">
        <v>130</v>
      </c>
      <c r="B105" s="147"/>
      <c r="C105" s="37">
        <f>SUM(C107:C109)</f>
        <v>926</v>
      </c>
      <c r="D105" s="25"/>
      <c r="E105" s="33"/>
      <c r="F105" s="116"/>
      <c r="G105" s="28">
        <f>SUM(G107:G109)</f>
        <v>6989486.1000000006</v>
      </c>
      <c r="H105" s="22"/>
      <c r="I105" s="55">
        <f>SUM(I107:I109)</f>
        <v>5227174.62</v>
      </c>
      <c r="J105" s="92"/>
      <c r="K105" s="92"/>
      <c r="L105" s="28">
        <f t="shared" ref="L105:M105" si="113">SUM(L107:L109)</f>
        <v>1306771.83</v>
      </c>
      <c r="M105" s="52">
        <f t="shared" si="113"/>
        <v>435590.61</v>
      </c>
      <c r="N105" s="92"/>
      <c r="O105" s="92"/>
      <c r="P105" s="28">
        <f t="shared" ref="P105:Q105" si="114">SUM(P107:P109)</f>
        <v>1306800.93</v>
      </c>
      <c r="Q105" s="52">
        <f t="shared" si="114"/>
        <v>435600.31</v>
      </c>
      <c r="R105" s="92"/>
      <c r="S105" s="92"/>
      <c r="T105" s="28">
        <f t="shared" ref="T105:U105" si="115">SUM(T107:T109)</f>
        <v>1306800.93</v>
      </c>
      <c r="U105" s="52">
        <f t="shared" si="115"/>
        <v>435600.31</v>
      </c>
      <c r="V105" s="92"/>
      <c r="W105" s="92"/>
      <c r="X105" s="28">
        <f t="shared" ref="X105:Y105" si="116">SUM(X107:X109)</f>
        <v>1306800.93</v>
      </c>
      <c r="Y105" s="52">
        <f t="shared" si="116"/>
        <v>435600.31</v>
      </c>
    </row>
    <row r="106" spans="1:25" s="2" customFormat="1" ht="15.75" customHeight="1" x14ac:dyDescent="0.25">
      <c r="A106" s="152" t="s">
        <v>171</v>
      </c>
      <c r="B106" s="153"/>
      <c r="C106" s="153"/>
      <c r="D106" s="154"/>
      <c r="E106" s="35"/>
      <c r="F106" s="115"/>
      <c r="G106" s="18"/>
      <c r="H106" s="22" t="s">
        <v>151</v>
      </c>
      <c r="I106" s="54"/>
      <c r="J106" s="91"/>
      <c r="K106" s="91"/>
      <c r="L106" s="18"/>
      <c r="M106" s="38"/>
      <c r="N106" s="91"/>
      <c r="O106" s="91"/>
      <c r="P106" s="18"/>
      <c r="Q106" s="38"/>
      <c r="R106" s="91"/>
      <c r="S106" s="91"/>
      <c r="T106" s="18"/>
      <c r="U106" s="38"/>
      <c r="V106" s="91"/>
      <c r="W106" s="91"/>
      <c r="X106" s="18"/>
      <c r="Y106" s="38"/>
    </row>
    <row r="107" spans="1:25" s="2" customFormat="1" x14ac:dyDescent="0.25">
      <c r="A107" s="98">
        <v>74</v>
      </c>
      <c r="B107" s="99" t="s">
        <v>72</v>
      </c>
      <c r="C107" s="14">
        <v>607</v>
      </c>
      <c r="D107" s="100" t="s">
        <v>10</v>
      </c>
      <c r="E107" s="26">
        <v>1230500</v>
      </c>
      <c r="F107" s="115">
        <v>1.8934</v>
      </c>
      <c r="G107" s="18">
        <v>2329828.7000000002</v>
      </c>
      <c r="H107" s="22" t="s">
        <v>151</v>
      </c>
      <c r="I107" s="54">
        <f t="shared" ref="I107:I109" si="117">L107+P107+T107+X107</f>
        <v>1916047.08</v>
      </c>
      <c r="J107" s="91">
        <v>0.81</v>
      </c>
      <c r="K107" s="91">
        <v>1.0153000000000001</v>
      </c>
      <c r="L107" s="18">
        <f t="shared" ref="L107:L109" si="118">ROUND(M107*3,2)</f>
        <v>479008.71</v>
      </c>
      <c r="M107" s="38">
        <v>159669.57</v>
      </c>
      <c r="N107" s="91">
        <v>0.82240000000000002</v>
      </c>
      <c r="O107" s="91">
        <v>1.0153000000000001</v>
      </c>
      <c r="P107" s="18">
        <f t="shared" ref="P107:P109" si="119">ROUND(Q107*3,2)</f>
        <v>479012.79</v>
      </c>
      <c r="Q107" s="38">
        <f t="shared" ref="Q107:Q109" si="120">ROUND(G107*N107/12,2)</f>
        <v>159670.93</v>
      </c>
      <c r="R107" s="91">
        <v>0.82240000000000002</v>
      </c>
      <c r="S107" s="91">
        <v>1.0153000000000001</v>
      </c>
      <c r="T107" s="18">
        <f t="shared" ref="T107:T109" si="121">ROUND(U107*3,2)</f>
        <v>479012.79</v>
      </c>
      <c r="U107" s="38">
        <f t="shared" ref="U107:U109" si="122">ROUND(G107*R107/12,2)</f>
        <v>159670.93</v>
      </c>
      <c r="V107" s="91">
        <v>0.82240000000000002</v>
      </c>
      <c r="W107" s="91">
        <v>1.0153000000000001</v>
      </c>
      <c r="X107" s="18">
        <f t="shared" ref="X107:X109" si="123">ROUND(Y107*3,2)</f>
        <v>479012.79</v>
      </c>
      <c r="Y107" s="38">
        <f t="shared" ref="Y107:Y109" si="124">ROUND(G107*V107/12,2)</f>
        <v>159670.93</v>
      </c>
    </row>
    <row r="108" spans="1:25" s="2" customFormat="1" x14ac:dyDescent="0.25">
      <c r="A108" s="101">
        <v>75</v>
      </c>
      <c r="B108" s="10" t="s">
        <v>73</v>
      </c>
      <c r="C108" s="7">
        <v>161</v>
      </c>
      <c r="D108" s="16" t="s">
        <v>10</v>
      </c>
      <c r="E108" s="26">
        <v>1230500</v>
      </c>
      <c r="F108" s="115">
        <v>1.8934</v>
      </c>
      <c r="G108" s="18">
        <v>2329828.7000000002</v>
      </c>
      <c r="H108" s="22" t="s">
        <v>151</v>
      </c>
      <c r="I108" s="54">
        <f t="shared" si="117"/>
        <v>1422809.5499999998</v>
      </c>
      <c r="J108" s="91">
        <v>0.61</v>
      </c>
      <c r="K108" s="91">
        <v>1.0011000000000001</v>
      </c>
      <c r="L108" s="18">
        <f t="shared" si="118"/>
        <v>355689.72</v>
      </c>
      <c r="M108" s="38">
        <v>118563.24</v>
      </c>
      <c r="N108" s="91">
        <v>0.61070000000000002</v>
      </c>
      <c r="O108" s="91">
        <v>1.0011000000000001</v>
      </c>
      <c r="P108" s="18">
        <f t="shared" si="119"/>
        <v>355706.61</v>
      </c>
      <c r="Q108" s="38">
        <f t="shared" si="120"/>
        <v>118568.87</v>
      </c>
      <c r="R108" s="91">
        <v>0.61070000000000002</v>
      </c>
      <c r="S108" s="91">
        <v>1.0011000000000001</v>
      </c>
      <c r="T108" s="18">
        <f t="shared" si="121"/>
        <v>355706.61</v>
      </c>
      <c r="U108" s="38">
        <f t="shared" si="122"/>
        <v>118568.87</v>
      </c>
      <c r="V108" s="91">
        <v>0.61070000000000002</v>
      </c>
      <c r="W108" s="91">
        <v>1.0011000000000001</v>
      </c>
      <c r="X108" s="18">
        <f t="shared" si="123"/>
        <v>355706.61</v>
      </c>
      <c r="Y108" s="38">
        <f t="shared" si="124"/>
        <v>118568.87</v>
      </c>
    </row>
    <row r="109" spans="1:25" s="2" customFormat="1" x14ac:dyDescent="0.25">
      <c r="A109" s="101">
        <v>76</v>
      </c>
      <c r="B109" s="10" t="s">
        <v>74</v>
      </c>
      <c r="C109" s="7">
        <v>158</v>
      </c>
      <c r="D109" s="16" t="s">
        <v>10</v>
      </c>
      <c r="E109" s="26">
        <v>1230500</v>
      </c>
      <c r="F109" s="115">
        <v>1.8934</v>
      </c>
      <c r="G109" s="18">
        <v>2329828.7000000002</v>
      </c>
      <c r="H109" s="22" t="s">
        <v>151</v>
      </c>
      <c r="I109" s="54">
        <f t="shared" si="117"/>
        <v>1888317.99</v>
      </c>
      <c r="J109" s="91">
        <v>0.81</v>
      </c>
      <c r="K109" s="91">
        <v>1.0005999999999999</v>
      </c>
      <c r="L109" s="18">
        <f t="shared" si="118"/>
        <v>472073.4</v>
      </c>
      <c r="M109" s="38">
        <v>157357.79999999999</v>
      </c>
      <c r="N109" s="91">
        <v>0.8105</v>
      </c>
      <c r="O109" s="91">
        <v>1.0005999999999999</v>
      </c>
      <c r="P109" s="18">
        <f t="shared" si="119"/>
        <v>472081.53</v>
      </c>
      <c r="Q109" s="38">
        <f t="shared" si="120"/>
        <v>157360.51</v>
      </c>
      <c r="R109" s="91">
        <v>0.8105</v>
      </c>
      <c r="S109" s="91">
        <v>1.0005999999999999</v>
      </c>
      <c r="T109" s="18">
        <f t="shared" si="121"/>
        <v>472081.53</v>
      </c>
      <c r="U109" s="38">
        <f t="shared" si="122"/>
        <v>157360.51</v>
      </c>
      <c r="V109" s="91">
        <v>0.8105</v>
      </c>
      <c r="W109" s="91">
        <v>1.0005999999999999</v>
      </c>
      <c r="X109" s="18">
        <f t="shared" si="123"/>
        <v>472081.53</v>
      </c>
      <c r="Y109" s="38">
        <f t="shared" si="124"/>
        <v>157360.51</v>
      </c>
    </row>
    <row r="110" spans="1:25" ht="15.75" customHeight="1" x14ac:dyDescent="0.25">
      <c r="A110" s="146" t="s">
        <v>131</v>
      </c>
      <c r="B110" s="147"/>
      <c r="C110" s="16">
        <f>SUM(C112:C116)</f>
        <v>1098</v>
      </c>
      <c r="D110" s="25"/>
      <c r="E110" s="33"/>
      <c r="F110" s="116"/>
      <c r="G110" s="28">
        <f>SUM(G112:G116)</f>
        <v>11649143.5</v>
      </c>
      <c r="H110" s="22"/>
      <c r="I110" s="55">
        <f>SUM(I112:I116)</f>
        <v>9262627.5899999999</v>
      </c>
      <c r="J110" s="92"/>
      <c r="K110" s="92"/>
      <c r="L110" s="28">
        <f t="shared" ref="L110:M110" si="125">SUM(L112:L116)</f>
        <v>2141040.36</v>
      </c>
      <c r="M110" s="52">
        <f t="shared" si="125"/>
        <v>713680.12</v>
      </c>
      <c r="N110" s="92"/>
      <c r="O110" s="92"/>
      <c r="P110" s="28">
        <f t="shared" ref="P110:Q110" si="126">SUM(P112:P116)</f>
        <v>2373862.4099999997</v>
      </c>
      <c r="Q110" s="52">
        <f t="shared" si="126"/>
        <v>791287.47</v>
      </c>
      <c r="R110" s="92"/>
      <c r="S110" s="92"/>
      <c r="T110" s="28">
        <f t="shared" ref="T110:U110" si="127">SUM(T112:T116)</f>
        <v>2373862.4099999997</v>
      </c>
      <c r="U110" s="52">
        <f t="shared" si="127"/>
        <v>791287.47</v>
      </c>
      <c r="V110" s="92"/>
      <c r="W110" s="92"/>
      <c r="X110" s="28">
        <f t="shared" ref="X110:Y110" si="128">SUM(X112:X116)</f>
        <v>2373862.4099999997</v>
      </c>
      <c r="Y110" s="52">
        <f t="shared" si="128"/>
        <v>791287.47</v>
      </c>
    </row>
    <row r="111" spans="1:25" ht="15.75" customHeight="1" x14ac:dyDescent="0.25">
      <c r="A111" s="140" t="s">
        <v>171</v>
      </c>
      <c r="B111" s="141"/>
      <c r="C111" s="141"/>
      <c r="D111" s="142"/>
      <c r="E111" s="10"/>
      <c r="F111" s="115"/>
      <c r="G111" s="18"/>
      <c r="H111" s="22"/>
      <c r="I111" s="54"/>
      <c r="J111" s="91"/>
      <c r="K111" s="91"/>
      <c r="L111" s="18"/>
      <c r="M111" s="38"/>
      <c r="N111" s="91"/>
      <c r="O111" s="91"/>
      <c r="P111" s="18"/>
      <c r="Q111" s="38"/>
      <c r="R111" s="91"/>
      <c r="S111" s="91"/>
      <c r="T111" s="18"/>
      <c r="U111" s="38"/>
      <c r="V111" s="91"/>
      <c r="W111" s="91"/>
      <c r="X111" s="18"/>
      <c r="Y111" s="38"/>
    </row>
    <row r="112" spans="1:25" x14ac:dyDescent="0.25">
      <c r="A112" s="101">
        <v>77</v>
      </c>
      <c r="B112" s="10" t="s">
        <v>5</v>
      </c>
      <c r="C112" s="7">
        <v>268</v>
      </c>
      <c r="D112" s="16" t="s">
        <v>4</v>
      </c>
      <c r="E112" s="26">
        <v>1230500</v>
      </c>
      <c r="F112" s="115">
        <v>1.8934</v>
      </c>
      <c r="G112" s="18">
        <v>2329828.7000000002</v>
      </c>
      <c r="H112" s="22" t="s">
        <v>151</v>
      </c>
      <c r="I112" s="54">
        <f t="shared" ref="I112:I116" si="129">L112+P112+T112+X112</f>
        <v>1909817.6400000001</v>
      </c>
      <c r="J112" s="91">
        <v>0.81</v>
      </c>
      <c r="K112" s="91">
        <v>1.0058</v>
      </c>
      <c r="L112" s="18">
        <f t="shared" ref="L112:L116" si="130">ROUND(M112*3,2)</f>
        <v>474526.71</v>
      </c>
      <c r="M112" s="38">
        <v>158175.57</v>
      </c>
      <c r="N112" s="91">
        <v>0.82140000000000002</v>
      </c>
      <c r="O112" s="91">
        <v>1.0141</v>
      </c>
      <c r="P112" s="18">
        <f t="shared" ref="P112:P116" si="131">ROUND(Q112*3,2)</f>
        <v>478430.31</v>
      </c>
      <c r="Q112" s="38">
        <f t="shared" ref="Q112:Q116" si="132">ROUND(G112*N112/12,2)</f>
        <v>159476.76999999999</v>
      </c>
      <c r="R112" s="91">
        <v>0.82140000000000002</v>
      </c>
      <c r="S112" s="91">
        <v>1.0141</v>
      </c>
      <c r="T112" s="18">
        <f t="shared" ref="T112:T116" si="133">ROUND(U112*3,2)</f>
        <v>478430.31</v>
      </c>
      <c r="U112" s="38">
        <f t="shared" ref="U112:U116" si="134">ROUND(G112*R112/12,2)</f>
        <v>159476.76999999999</v>
      </c>
      <c r="V112" s="91">
        <v>0.82140000000000002</v>
      </c>
      <c r="W112" s="91">
        <v>1.0141</v>
      </c>
      <c r="X112" s="18">
        <f t="shared" ref="X112:X116" si="135">ROUND(Y112*3,2)</f>
        <v>478430.31</v>
      </c>
      <c r="Y112" s="38">
        <f t="shared" ref="Y112:Y116" si="136">ROUND(G112*V112/12,2)</f>
        <v>159476.76999999999</v>
      </c>
    </row>
    <row r="113" spans="1:25" x14ac:dyDescent="0.25">
      <c r="A113" s="101">
        <v>78</v>
      </c>
      <c r="B113" s="10" t="s">
        <v>6</v>
      </c>
      <c r="C113" s="7">
        <v>229</v>
      </c>
      <c r="D113" s="16" t="s">
        <v>4</v>
      </c>
      <c r="E113" s="26">
        <v>1230500</v>
      </c>
      <c r="F113" s="115">
        <v>1.8934</v>
      </c>
      <c r="G113" s="18">
        <v>2329828.7000000002</v>
      </c>
      <c r="H113" s="22" t="s">
        <v>151</v>
      </c>
      <c r="I113" s="54">
        <f t="shared" si="129"/>
        <v>1898110.2600000002</v>
      </c>
      <c r="J113" s="91">
        <v>0.81</v>
      </c>
      <c r="K113" s="91">
        <v>1.0058</v>
      </c>
      <c r="L113" s="18">
        <f t="shared" si="130"/>
        <v>474526.71</v>
      </c>
      <c r="M113" s="38">
        <v>158175.57</v>
      </c>
      <c r="N113" s="91">
        <v>0.81469999999999998</v>
      </c>
      <c r="O113" s="91">
        <v>1.0058</v>
      </c>
      <c r="P113" s="18">
        <f t="shared" si="131"/>
        <v>474527.85</v>
      </c>
      <c r="Q113" s="38">
        <f t="shared" si="132"/>
        <v>158175.95000000001</v>
      </c>
      <c r="R113" s="91">
        <v>0.81469999999999998</v>
      </c>
      <c r="S113" s="91">
        <v>1.0058</v>
      </c>
      <c r="T113" s="18">
        <f t="shared" si="133"/>
        <v>474527.85</v>
      </c>
      <c r="U113" s="38">
        <f t="shared" si="134"/>
        <v>158175.95000000001</v>
      </c>
      <c r="V113" s="91">
        <v>0.81469999999999998</v>
      </c>
      <c r="W113" s="91">
        <v>1.0058</v>
      </c>
      <c r="X113" s="18">
        <f t="shared" si="135"/>
        <v>474527.85</v>
      </c>
      <c r="Y113" s="38">
        <f t="shared" si="136"/>
        <v>158175.95000000001</v>
      </c>
    </row>
    <row r="114" spans="1:25" x14ac:dyDescent="0.25">
      <c r="A114" s="101">
        <v>79</v>
      </c>
      <c r="B114" s="10" t="s">
        <v>7</v>
      </c>
      <c r="C114" s="7">
        <v>177</v>
      </c>
      <c r="D114" s="16" t="s">
        <v>4</v>
      </c>
      <c r="E114" s="26">
        <v>1230500</v>
      </c>
      <c r="F114" s="115">
        <v>1.8934</v>
      </c>
      <c r="G114" s="18">
        <v>2329828.7000000002</v>
      </c>
      <c r="H114" s="22" t="s">
        <v>151</v>
      </c>
      <c r="I114" s="54">
        <f t="shared" si="129"/>
        <v>1665245.0099999998</v>
      </c>
      <c r="J114" s="91">
        <v>0.42</v>
      </c>
      <c r="K114" s="91">
        <v>1</v>
      </c>
      <c r="L114" s="18">
        <f t="shared" si="130"/>
        <v>244632</v>
      </c>
      <c r="M114" s="38">
        <v>81544</v>
      </c>
      <c r="N114" s="91">
        <v>0.81299999999999994</v>
      </c>
      <c r="O114" s="91">
        <v>1.0037</v>
      </c>
      <c r="P114" s="18">
        <f t="shared" si="131"/>
        <v>473537.67</v>
      </c>
      <c r="Q114" s="38">
        <f t="shared" si="132"/>
        <v>157845.89000000001</v>
      </c>
      <c r="R114" s="91">
        <v>0.81299999999999994</v>
      </c>
      <c r="S114" s="91">
        <v>1.0037</v>
      </c>
      <c r="T114" s="18">
        <f t="shared" si="133"/>
        <v>473537.67</v>
      </c>
      <c r="U114" s="38">
        <f t="shared" si="134"/>
        <v>157845.89000000001</v>
      </c>
      <c r="V114" s="91">
        <v>0.81299999999999994</v>
      </c>
      <c r="W114" s="91">
        <v>1.0037</v>
      </c>
      <c r="X114" s="18">
        <f t="shared" si="135"/>
        <v>473537.67</v>
      </c>
      <c r="Y114" s="38">
        <f t="shared" si="136"/>
        <v>157845.89000000001</v>
      </c>
    </row>
    <row r="115" spans="1:25" x14ac:dyDescent="0.25">
      <c r="A115" s="101">
        <v>80</v>
      </c>
      <c r="B115" s="10" t="s">
        <v>8</v>
      </c>
      <c r="C115" s="7">
        <v>202</v>
      </c>
      <c r="D115" s="16" t="s">
        <v>4</v>
      </c>
      <c r="E115" s="26">
        <v>1230500</v>
      </c>
      <c r="F115" s="115">
        <v>1.8934</v>
      </c>
      <c r="G115" s="18">
        <v>2329828.7000000002</v>
      </c>
      <c r="H115" s="22" t="s">
        <v>151</v>
      </c>
      <c r="I115" s="54">
        <f t="shared" si="129"/>
        <v>1894592.7599999998</v>
      </c>
      <c r="J115" s="91">
        <v>0.81</v>
      </c>
      <c r="K115" s="91">
        <v>1.0039</v>
      </c>
      <c r="L115" s="18">
        <f t="shared" si="130"/>
        <v>473630.28</v>
      </c>
      <c r="M115" s="38">
        <v>157876.76</v>
      </c>
      <c r="N115" s="91">
        <v>0.81320000000000003</v>
      </c>
      <c r="O115" s="91">
        <v>1.0039</v>
      </c>
      <c r="P115" s="18">
        <f t="shared" si="131"/>
        <v>473654.16</v>
      </c>
      <c r="Q115" s="38">
        <f t="shared" si="132"/>
        <v>157884.72</v>
      </c>
      <c r="R115" s="91">
        <v>0.81320000000000003</v>
      </c>
      <c r="S115" s="91">
        <v>1.0039</v>
      </c>
      <c r="T115" s="18">
        <f t="shared" si="133"/>
        <v>473654.16</v>
      </c>
      <c r="U115" s="38">
        <f t="shared" si="134"/>
        <v>157884.72</v>
      </c>
      <c r="V115" s="91">
        <v>0.81320000000000003</v>
      </c>
      <c r="W115" s="91">
        <v>1.0039</v>
      </c>
      <c r="X115" s="18">
        <f t="shared" si="135"/>
        <v>473654.16</v>
      </c>
      <c r="Y115" s="38">
        <f t="shared" si="136"/>
        <v>157884.72</v>
      </c>
    </row>
    <row r="116" spans="1:25" x14ac:dyDescent="0.25">
      <c r="A116" s="101">
        <v>81</v>
      </c>
      <c r="B116" s="10" t="s">
        <v>9</v>
      </c>
      <c r="C116" s="7">
        <v>222</v>
      </c>
      <c r="D116" s="16" t="s">
        <v>4</v>
      </c>
      <c r="E116" s="26">
        <v>1230500</v>
      </c>
      <c r="F116" s="115">
        <v>1.8934</v>
      </c>
      <c r="G116" s="18">
        <v>2329828.7000000002</v>
      </c>
      <c r="H116" s="22" t="s">
        <v>151</v>
      </c>
      <c r="I116" s="54">
        <f t="shared" si="129"/>
        <v>1894861.92</v>
      </c>
      <c r="J116" s="91">
        <v>0.81</v>
      </c>
      <c r="K116" s="91">
        <v>1.0041</v>
      </c>
      <c r="L116" s="18">
        <f t="shared" si="130"/>
        <v>473724.66</v>
      </c>
      <c r="M116" s="38">
        <v>157908.22</v>
      </c>
      <c r="N116" s="91">
        <v>0.81330000000000002</v>
      </c>
      <c r="O116" s="91">
        <v>1.0041</v>
      </c>
      <c r="P116" s="18">
        <f t="shared" si="131"/>
        <v>473712.42</v>
      </c>
      <c r="Q116" s="38">
        <f t="shared" si="132"/>
        <v>157904.14000000001</v>
      </c>
      <c r="R116" s="91">
        <v>0.81330000000000002</v>
      </c>
      <c r="S116" s="91">
        <v>1.0041</v>
      </c>
      <c r="T116" s="18">
        <f t="shared" si="133"/>
        <v>473712.42</v>
      </c>
      <c r="U116" s="38">
        <f t="shared" si="134"/>
        <v>157904.14000000001</v>
      </c>
      <c r="V116" s="91">
        <v>0.81330000000000002</v>
      </c>
      <c r="W116" s="91">
        <v>1.0041</v>
      </c>
      <c r="X116" s="18">
        <f t="shared" si="135"/>
        <v>473712.42</v>
      </c>
      <c r="Y116" s="38">
        <f t="shared" si="136"/>
        <v>157904.14000000001</v>
      </c>
    </row>
    <row r="117" spans="1:25" ht="15.75" customHeight="1" x14ac:dyDescent="0.25">
      <c r="A117" s="146" t="s">
        <v>132</v>
      </c>
      <c r="B117" s="147"/>
      <c r="C117" s="16">
        <f>SUM(C119:C135)</f>
        <v>5754</v>
      </c>
      <c r="D117" s="25"/>
      <c r="E117" s="33"/>
      <c r="F117" s="116"/>
      <c r="G117" s="28">
        <f>SUM(G119:G135)</f>
        <v>29476723.880000006</v>
      </c>
      <c r="H117" s="22"/>
      <c r="I117" s="55">
        <f>SUM(I119:I135)</f>
        <v>22266026.91</v>
      </c>
      <c r="J117" s="92"/>
      <c r="K117" s="92"/>
      <c r="L117" s="28">
        <f t="shared" ref="L117:M117" si="137">SUM(L119:L135)</f>
        <v>5584479.21</v>
      </c>
      <c r="M117" s="52">
        <f t="shared" si="137"/>
        <v>1861493.07</v>
      </c>
      <c r="N117" s="92"/>
      <c r="O117" s="92"/>
      <c r="P117" s="28">
        <f t="shared" ref="P117:Q117" si="138">SUM(P119:P135)</f>
        <v>5560515.9000000004</v>
      </c>
      <c r="Q117" s="52">
        <f t="shared" si="138"/>
        <v>1853505.2999999998</v>
      </c>
      <c r="R117" s="92"/>
      <c r="S117" s="92"/>
      <c r="T117" s="28">
        <f t="shared" ref="T117:U117" si="139">SUM(T119:T135)</f>
        <v>5560515.9000000004</v>
      </c>
      <c r="U117" s="52">
        <f t="shared" si="139"/>
        <v>1853505.2999999998</v>
      </c>
      <c r="V117" s="92"/>
      <c r="W117" s="92"/>
      <c r="X117" s="28">
        <f t="shared" ref="X117:Y117" si="140">SUM(X119:X135)</f>
        <v>5560515.9000000004</v>
      </c>
      <c r="Y117" s="52">
        <f t="shared" si="140"/>
        <v>1853505.2999999998</v>
      </c>
    </row>
    <row r="118" spans="1:25" ht="15.75" customHeight="1" x14ac:dyDescent="0.25">
      <c r="A118" s="140" t="s">
        <v>3</v>
      </c>
      <c r="B118" s="141"/>
      <c r="C118" s="141"/>
      <c r="D118" s="141"/>
      <c r="E118" s="97"/>
      <c r="F118" s="119"/>
      <c r="G118" s="18"/>
      <c r="H118" s="22"/>
      <c r="I118" s="54"/>
      <c r="J118" s="91"/>
      <c r="K118" s="91"/>
      <c r="L118" s="18"/>
      <c r="M118" s="38"/>
      <c r="N118" s="91"/>
      <c r="O118" s="91"/>
      <c r="P118" s="18"/>
      <c r="Q118" s="38"/>
      <c r="R118" s="91"/>
      <c r="S118" s="91"/>
      <c r="T118" s="18"/>
      <c r="U118" s="38"/>
      <c r="V118" s="91"/>
      <c r="W118" s="91"/>
      <c r="X118" s="18"/>
      <c r="Y118" s="38"/>
    </row>
    <row r="119" spans="1:25" x14ac:dyDescent="0.25">
      <c r="A119" s="101">
        <v>82</v>
      </c>
      <c r="B119" s="10" t="s">
        <v>75</v>
      </c>
      <c r="C119" s="7">
        <v>85</v>
      </c>
      <c r="D119" s="16" t="s">
        <v>10</v>
      </c>
      <c r="E119" s="26">
        <v>1230500</v>
      </c>
      <c r="F119" s="115">
        <v>1.4972000000000001</v>
      </c>
      <c r="G119" s="18">
        <v>1842304.6</v>
      </c>
      <c r="H119" s="22" t="s">
        <v>151</v>
      </c>
      <c r="I119" s="54">
        <f t="shared" ref="I119:I120" si="141">L119+P119+T119+X119</f>
        <v>927047.64</v>
      </c>
      <c r="J119" s="91">
        <v>0.5</v>
      </c>
      <c r="K119" s="91">
        <v>1.0064</v>
      </c>
      <c r="L119" s="18">
        <f t="shared" ref="L119:L120" si="142">ROUND(M119*3,2)</f>
        <v>231761.91</v>
      </c>
      <c r="M119" s="38">
        <v>77253.97</v>
      </c>
      <c r="N119" s="91">
        <v>0.50319999999999998</v>
      </c>
      <c r="O119" s="91">
        <v>1.0064</v>
      </c>
      <c r="P119" s="18">
        <f t="shared" ref="P119:P120" si="143">ROUND(Q119*3,2)</f>
        <v>231761.91</v>
      </c>
      <c r="Q119" s="38">
        <f t="shared" ref="Q119:Q120" si="144">ROUND(G119*N119/12,2)</f>
        <v>77253.97</v>
      </c>
      <c r="R119" s="91">
        <v>0.50319999999999998</v>
      </c>
      <c r="S119" s="91">
        <v>1.0064</v>
      </c>
      <c r="T119" s="18">
        <f t="shared" ref="T119:T120" si="145">ROUND(U119*3,2)</f>
        <v>231761.91</v>
      </c>
      <c r="U119" s="38">
        <f t="shared" ref="U119:U120" si="146">ROUND(G119*R119/12,2)</f>
        <v>77253.97</v>
      </c>
      <c r="V119" s="91">
        <v>0.50319999999999998</v>
      </c>
      <c r="W119" s="91">
        <v>1.0064</v>
      </c>
      <c r="X119" s="18">
        <f t="shared" ref="X119:X120" si="147">ROUND(Y119*3,2)</f>
        <v>231761.91</v>
      </c>
      <c r="Y119" s="38">
        <f t="shared" ref="Y119:Y120" si="148">ROUND(G119*V119/12,2)</f>
        <v>77253.97</v>
      </c>
    </row>
    <row r="120" spans="1:25" x14ac:dyDescent="0.25">
      <c r="A120" s="101">
        <v>83</v>
      </c>
      <c r="B120" s="10" t="s">
        <v>86</v>
      </c>
      <c r="C120" s="7">
        <v>64</v>
      </c>
      <c r="D120" s="16" t="s">
        <v>10</v>
      </c>
      <c r="E120" s="26">
        <v>1230500</v>
      </c>
      <c r="F120" s="115">
        <v>1.4972000000000001</v>
      </c>
      <c r="G120" s="18">
        <v>1842304.6</v>
      </c>
      <c r="H120" s="22" t="s">
        <v>151</v>
      </c>
      <c r="I120" s="54">
        <f t="shared" si="141"/>
        <v>926517.99</v>
      </c>
      <c r="J120" s="91">
        <v>0.5</v>
      </c>
      <c r="K120" s="91">
        <v>1.0088999999999999</v>
      </c>
      <c r="L120" s="18">
        <f t="shared" si="142"/>
        <v>232337.64</v>
      </c>
      <c r="M120" s="38">
        <v>77445.88</v>
      </c>
      <c r="N120" s="91">
        <v>0.50239999999999996</v>
      </c>
      <c r="O120" s="91">
        <v>1.0046999999999999</v>
      </c>
      <c r="P120" s="18">
        <f t="shared" si="143"/>
        <v>231393.45</v>
      </c>
      <c r="Q120" s="38">
        <f t="shared" si="144"/>
        <v>77131.149999999994</v>
      </c>
      <c r="R120" s="91">
        <v>0.50239999999999996</v>
      </c>
      <c r="S120" s="91">
        <v>1.0046999999999999</v>
      </c>
      <c r="T120" s="18">
        <f t="shared" si="145"/>
        <v>231393.45</v>
      </c>
      <c r="U120" s="38">
        <f t="shared" si="146"/>
        <v>77131.149999999994</v>
      </c>
      <c r="V120" s="91">
        <v>0.50239999999999996</v>
      </c>
      <c r="W120" s="91">
        <v>1.0046999999999999</v>
      </c>
      <c r="X120" s="18">
        <f t="shared" si="147"/>
        <v>231393.45</v>
      </c>
      <c r="Y120" s="38">
        <f t="shared" si="148"/>
        <v>77131.149999999994</v>
      </c>
    </row>
    <row r="121" spans="1:25" ht="15.75" customHeight="1" x14ac:dyDescent="0.25">
      <c r="A121" s="140" t="s">
        <v>171</v>
      </c>
      <c r="B121" s="141"/>
      <c r="C121" s="141"/>
      <c r="D121" s="142"/>
      <c r="E121" s="35"/>
      <c r="F121" s="115"/>
      <c r="G121" s="18"/>
      <c r="H121" s="22"/>
      <c r="I121" s="54"/>
      <c r="J121" s="91"/>
      <c r="K121" s="91"/>
      <c r="L121" s="18"/>
      <c r="M121" s="38"/>
      <c r="N121" s="91"/>
      <c r="O121" s="91"/>
      <c r="P121" s="18"/>
      <c r="Q121" s="38"/>
      <c r="R121" s="91"/>
      <c r="S121" s="91"/>
      <c r="T121" s="18"/>
      <c r="U121" s="38"/>
      <c r="V121" s="91"/>
      <c r="W121" s="91"/>
      <c r="X121" s="18"/>
      <c r="Y121" s="38"/>
    </row>
    <row r="122" spans="1:25" x14ac:dyDescent="0.25">
      <c r="A122" s="101">
        <v>84</v>
      </c>
      <c r="B122" s="10" t="s">
        <v>76</v>
      </c>
      <c r="C122" s="7">
        <v>702</v>
      </c>
      <c r="D122" s="16" t="s">
        <v>10</v>
      </c>
      <c r="E122" s="26">
        <v>1230500</v>
      </c>
      <c r="F122" s="115">
        <v>1.4972000000000001</v>
      </c>
      <c r="G122" s="18">
        <v>1842304.6</v>
      </c>
      <c r="H122" s="22" t="s">
        <v>151</v>
      </c>
      <c r="I122" s="54">
        <f t="shared" ref="I122:I133" si="149">L122+P122+T122+X122</f>
        <v>1582892.9100000001</v>
      </c>
      <c r="J122" s="91">
        <v>0.81</v>
      </c>
      <c r="K122" s="91">
        <v>1.0607</v>
      </c>
      <c r="L122" s="18">
        <f t="shared" ref="L122:L133" si="150">ROUND(M122*3,2)</f>
        <v>395711.82</v>
      </c>
      <c r="M122" s="38">
        <v>131903.94</v>
      </c>
      <c r="N122" s="91">
        <v>0.85919999999999996</v>
      </c>
      <c r="O122" s="91">
        <v>1.0607</v>
      </c>
      <c r="P122" s="18">
        <f t="shared" ref="P122:P133" si="151">ROUND(Q122*3,2)</f>
        <v>395727.03</v>
      </c>
      <c r="Q122" s="38">
        <f t="shared" ref="Q122:Q133" si="152">ROUND(G122*N122/12,2)</f>
        <v>131909.01</v>
      </c>
      <c r="R122" s="91">
        <v>0.85919999999999996</v>
      </c>
      <c r="S122" s="91">
        <v>1.0607</v>
      </c>
      <c r="T122" s="18">
        <f t="shared" ref="T122:T133" si="153">ROUND(U122*3,2)</f>
        <v>395727.03</v>
      </c>
      <c r="U122" s="38">
        <f t="shared" ref="U122:U133" si="154">ROUND(G122*R122/12,2)</f>
        <v>131909.01</v>
      </c>
      <c r="V122" s="91">
        <v>0.85919999999999996</v>
      </c>
      <c r="W122" s="91">
        <v>1.0607</v>
      </c>
      <c r="X122" s="18">
        <f t="shared" ref="X122:X133" si="155">ROUND(Y122*3,2)</f>
        <v>395727.03</v>
      </c>
      <c r="Y122" s="38">
        <f t="shared" ref="Y122:Y133" si="156">ROUND(G122*V122/12,2)</f>
        <v>131909.01</v>
      </c>
    </row>
    <row r="123" spans="1:25" x14ac:dyDescent="0.25">
      <c r="A123" s="101">
        <v>85</v>
      </c>
      <c r="B123" s="10" t="s">
        <v>77</v>
      </c>
      <c r="C123" s="7">
        <v>604</v>
      </c>
      <c r="D123" s="16" t="s">
        <v>10</v>
      </c>
      <c r="E123" s="26">
        <v>1230500</v>
      </c>
      <c r="F123" s="115">
        <v>1.4972000000000001</v>
      </c>
      <c r="G123" s="18">
        <v>1842304.6</v>
      </c>
      <c r="H123" s="22" t="s">
        <v>151</v>
      </c>
      <c r="I123" s="54">
        <f t="shared" si="149"/>
        <v>1569836.97</v>
      </c>
      <c r="J123" s="91">
        <v>0.81</v>
      </c>
      <c r="K123" s="91">
        <v>1.052</v>
      </c>
      <c r="L123" s="18">
        <f t="shared" si="150"/>
        <v>392466.15</v>
      </c>
      <c r="M123" s="38">
        <v>130822.05</v>
      </c>
      <c r="N123" s="91">
        <v>0.85209999999999997</v>
      </c>
      <c r="O123" s="91">
        <v>1.052</v>
      </c>
      <c r="P123" s="18">
        <f t="shared" si="151"/>
        <v>392456.94</v>
      </c>
      <c r="Q123" s="38">
        <f t="shared" si="152"/>
        <v>130818.98</v>
      </c>
      <c r="R123" s="91">
        <v>0.85209999999999997</v>
      </c>
      <c r="S123" s="91">
        <v>1.052</v>
      </c>
      <c r="T123" s="18">
        <f t="shared" si="153"/>
        <v>392456.94</v>
      </c>
      <c r="U123" s="38">
        <f t="shared" si="154"/>
        <v>130818.98</v>
      </c>
      <c r="V123" s="91">
        <v>0.85209999999999997</v>
      </c>
      <c r="W123" s="91">
        <v>1.052</v>
      </c>
      <c r="X123" s="18">
        <f t="shared" si="155"/>
        <v>392456.94</v>
      </c>
      <c r="Y123" s="38">
        <f t="shared" si="156"/>
        <v>130818.98</v>
      </c>
    </row>
    <row r="124" spans="1:25" x14ac:dyDescent="0.25">
      <c r="A124" s="101">
        <v>86</v>
      </c>
      <c r="B124" s="10" t="s">
        <v>78</v>
      </c>
      <c r="C124" s="7">
        <v>159</v>
      </c>
      <c r="D124" s="16" t="s">
        <v>10</v>
      </c>
      <c r="E124" s="26">
        <v>1230500</v>
      </c>
      <c r="F124" s="115">
        <v>1.4972000000000001</v>
      </c>
      <c r="G124" s="18">
        <v>1842304.6</v>
      </c>
      <c r="H124" s="22" t="s">
        <v>151</v>
      </c>
      <c r="I124" s="54">
        <f t="shared" si="149"/>
        <v>1512539.46</v>
      </c>
      <c r="J124" s="91">
        <v>0.81</v>
      </c>
      <c r="K124" s="91">
        <v>1.0136000000000001</v>
      </c>
      <c r="L124" s="18">
        <f t="shared" si="150"/>
        <v>378140.4</v>
      </c>
      <c r="M124" s="38">
        <v>126046.8</v>
      </c>
      <c r="N124" s="91">
        <v>0.82099999999999995</v>
      </c>
      <c r="O124" s="91">
        <v>1.0136000000000001</v>
      </c>
      <c r="P124" s="18">
        <f t="shared" si="151"/>
        <v>378133.02</v>
      </c>
      <c r="Q124" s="38">
        <f t="shared" si="152"/>
        <v>126044.34</v>
      </c>
      <c r="R124" s="91">
        <v>0.82099999999999995</v>
      </c>
      <c r="S124" s="91">
        <v>1.0136000000000001</v>
      </c>
      <c r="T124" s="18">
        <f t="shared" si="153"/>
        <v>378133.02</v>
      </c>
      <c r="U124" s="38">
        <f t="shared" si="154"/>
        <v>126044.34</v>
      </c>
      <c r="V124" s="91">
        <v>0.82099999999999995</v>
      </c>
      <c r="W124" s="91">
        <v>1.0136000000000001</v>
      </c>
      <c r="X124" s="18">
        <f t="shared" si="155"/>
        <v>378133.02</v>
      </c>
      <c r="Y124" s="38">
        <f t="shared" si="156"/>
        <v>126044.34</v>
      </c>
    </row>
    <row r="125" spans="1:25" x14ac:dyDescent="0.25">
      <c r="A125" s="101">
        <v>87</v>
      </c>
      <c r="B125" s="10" t="s">
        <v>79</v>
      </c>
      <c r="C125" s="7">
        <v>348</v>
      </c>
      <c r="D125" s="16" t="s">
        <v>10</v>
      </c>
      <c r="E125" s="26">
        <v>1230500</v>
      </c>
      <c r="F125" s="115">
        <v>1.4972000000000001</v>
      </c>
      <c r="G125" s="18">
        <v>1842304.6</v>
      </c>
      <c r="H125" s="22" t="s">
        <v>151</v>
      </c>
      <c r="I125" s="54">
        <f t="shared" si="149"/>
        <v>1537210.2</v>
      </c>
      <c r="J125" s="91">
        <v>0.81</v>
      </c>
      <c r="K125" s="91">
        <v>1.0301</v>
      </c>
      <c r="L125" s="18">
        <f t="shared" si="150"/>
        <v>384295.98</v>
      </c>
      <c r="M125" s="38">
        <v>128098.66</v>
      </c>
      <c r="N125" s="91">
        <v>0.83440000000000003</v>
      </c>
      <c r="O125" s="91">
        <v>1.0301</v>
      </c>
      <c r="P125" s="18">
        <f t="shared" si="151"/>
        <v>384304.74</v>
      </c>
      <c r="Q125" s="38">
        <f t="shared" si="152"/>
        <v>128101.58</v>
      </c>
      <c r="R125" s="91">
        <v>0.83440000000000003</v>
      </c>
      <c r="S125" s="91">
        <v>1.0301</v>
      </c>
      <c r="T125" s="18">
        <f t="shared" si="153"/>
        <v>384304.74</v>
      </c>
      <c r="U125" s="38">
        <f t="shared" si="154"/>
        <v>128101.58</v>
      </c>
      <c r="V125" s="91">
        <v>0.83440000000000003</v>
      </c>
      <c r="W125" s="91">
        <v>1.0301</v>
      </c>
      <c r="X125" s="18">
        <f t="shared" si="155"/>
        <v>384304.74</v>
      </c>
      <c r="Y125" s="38">
        <f t="shared" si="156"/>
        <v>128101.58</v>
      </c>
    </row>
    <row r="126" spans="1:25" x14ac:dyDescent="0.25">
      <c r="A126" s="101">
        <v>88</v>
      </c>
      <c r="B126" s="10" t="s">
        <v>80</v>
      </c>
      <c r="C126" s="7">
        <v>153</v>
      </c>
      <c r="D126" s="16" t="s">
        <v>10</v>
      </c>
      <c r="E126" s="26">
        <v>1230500</v>
      </c>
      <c r="F126" s="115">
        <v>1.4972000000000001</v>
      </c>
      <c r="G126" s="18">
        <v>1842304.6</v>
      </c>
      <c r="H126" s="22" t="s">
        <v>151</v>
      </c>
      <c r="I126" s="54">
        <f t="shared" si="149"/>
        <v>1504365.18</v>
      </c>
      <c r="J126" s="91">
        <v>0.81</v>
      </c>
      <c r="K126" s="91">
        <v>1.0127999999999999</v>
      </c>
      <c r="L126" s="18">
        <f t="shared" si="150"/>
        <v>377841.93</v>
      </c>
      <c r="M126" s="38">
        <v>125947.31</v>
      </c>
      <c r="N126" s="91">
        <v>0.81530000000000002</v>
      </c>
      <c r="O126" s="91">
        <v>1.0065</v>
      </c>
      <c r="P126" s="18">
        <f t="shared" si="151"/>
        <v>375507.75</v>
      </c>
      <c r="Q126" s="38">
        <f t="shared" si="152"/>
        <v>125169.25</v>
      </c>
      <c r="R126" s="91">
        <v>0.81530000000000002</v>
      </c>
      <c r="S126" s="91">
        <v>1.0065</v>
      </c>
      <c r="T126" s="18">
        <f t="shared" si="153"/>
        <v>375507.75</v>
      </c>
      <c r="U126" s="38">
        <f t="shared" si="154"/>
        <v>125169.25</v>
      </c>
      <c r="V126" s="91">
        <v>0.81530000000000002</v>
      </c>
      <c r="W126" s="91">
        <v>1.0065</v>
      </c>
      <c r="X126" s="18">
        <f t="shared" si="155"/>
        <v>375507.75</v>
      </c>
      <c r="Y126" s="38">
        <f t="shared" si="156"/>
        <v>125169.25</v>
      </c>
    </row>
    <row r="127" spans="1:25" x14ac:dyDescent="0.25">
      <c r="A127" s="101">
        <v>89</v>
      </c>
      <c r="B127" s="10" t="s">
        <v>81</v>
      </c>
      <c r="C127" s="7">
        <v>395</v>
      </c>
      <c r="D127" s="16" t="s">
        <v>10</v>
      </c>
      <c r="E127" s="26">
        <v>1230500</v>
      </c>
      <c r="F127" s="115">
        <v>1.4972000000000001</v>
      </c>
      <c r="G127" s="18">
        <v>1842304.6</v>
      </c>
      <c r="H127" s="22" t="s">
        <v>151</v>
      </c>
      <c r="I127" s="54">
        <f t="shared" si="149"/>
        <v>1565885.2200000002</v>
      </c>
      <c r="J127" s="91">
        <v>0.81</v>
      </c>
      <c r="K127" s="91">
        <v>1.034</v>
      </c>
      <c r="L127" s="18">
        <f t="shared" si="150"/>
        <v>385750.95</v>
      </c>
      <c r="M127" s="38">
        <v>128583.65</v>
      </c>
      <c r="N127" s="91">
        <v>0.85409999999999997</v>
      </c>
      <c r="O127" s="91">
        <v>1.0544</v>
      </c>
      <c r="P127" s="18">
        <f t="shared" si="151"/>
        <v>393378.09</v>
      </c>
      <c r="Q127" s="38">
        <f t="shared" si="152"/>
        <v>131126.03</v>
      </c>
      <c r="R127" s="91">
        <v>0.85409999999999997</v>
      </c>
      <c r="S127" s="91">
        <v>1.0544</v>
      </c>
      <c r="T127" s="18">
        <f t="shared" si="153"/>
        <v>393378.09</v>
      </c>
      <c r="U127" s="38">
        <f t="shared" si="154"/>
        <v>131126.03</v>
      </c>
      <c r="V127" s="91">
        <v>0.85409999999999997</v>
      </c>
      <c r="W127" s="91">
        <v>1.0544</v>
      </c>
      <c r="X127" s="18">
        <f t="shared" si="155"/>
        <v>393378.09</v>
      </c>
      <c r="Y127" s="38">
        <f t="shared" si="156"/>
        <v>131126.03</v>
      </c>
    </row>
    <row r="128" spans="1:25" x14ac:dyDescent="0.25">
      <c r="A128" s="101">
        <v>90</v>
      </c>
      <c r="B128" s="10" t="s">
        <v>83</v>
      </c>
      <c r="C128" s="7">
        <v>595</v>
      </c>
      <c r="D128" s="16" t="s">
        <v>10</v>
      </c>
      <c r="E128" s="26">
        <v>1230500</v>
      </c>
      <c r="F128" s="115">
        <v>1.4972000000000001</v>
      </c>
      <c r="G128" s="18">
        <v>1842304.6</v>
      </c>
      <c r="H128" s="22" t="s">
        <v>151</v>
      </c>
      <c r="I128" s="54">
        <f t="shared" si="149"/>
        <v>1543928.1600000001</v>
      </c>
      <c r="J128" s="91">
        <v>0.81</v>
      </c>
      <c r="K128" s="91">
        <v>1.0507</v>
      </c>
      <c r="L128" s="18">
        <f t="shared" si="150"/>
        <v>391981.17</v>
      </c>
      <c r="M128" s="38">
        <v>130660.39</v>
      </c>
      <c r="N128" s="91">
        <v>0.8337</v>
      </c>
      <c r="O128" s="91">
        <v>1.0293000000000001</v>
      </c>
      <c r="P128" s="18">
        <f t="shared" si="151"/>
        <v>383982.33</v>
      </c>
      <c r="Q128" s="38">
        <f t="shared" si="152"/>
        <v>127994.11</v>
      </c>
      <c r="R128" s="91">
        <v>0.8337</v>
      </c>
      <c r="S128" s="91">
        <v>1.0293000000000001</v>
      </c>
      <c r="T128" s="18">
        <f t="shared" si="153"/>
        <v>383982.33</v>
      </c>
      <c r="U128" s="38">
        <f t="shared" si="154"/>
        <v>127994.11</v>
      </c>
      <c r="V128" s="91">
        <v>0.8337</v>
      </c>
      <c r="W128" s="91">
        <v>1.0293000000000001</v>
      </c>
      <c r="X128" s="18">
        <f t="shared" si="155"/>
        <v>383982.33</v>
      </c>
      <c r="Y128" s="38">
        <f t="shared" si="156"/>
        <v>127994.11</v>
      </c>
    </row>
    <row r="129" spans="1:25" x14ac:dyDescent="0.25">
      <c r="A129" s="101">
        <v>91</v>
      </c>
      <c r="B129" s="10" t="s">
        <v>84</v>
      </c>
      <c r="C129" s="7">
        <v>348</v>
      </c>
      <c r="D129" s="16" t="s">
        <v>10</v>
      </c>
      <c r="E129" s="26">
        <v>1230500</v>
      </c>
      <c r="F129" s="115">
        <v>1.4972000000000001</v>
      </c>
      <c r="G129" s="18">
        <v>1842304.6</v>
      </c>
      <c r="H129" s="22" t="s">
        <v>151</v>
      </c>
      <c r="I129" s="54">
        <f t="shared" si="149"/>
        <v>1519986.96</v>
      </c>
      <c r="J129" s="91">
        <v>0.81</v>
      </c>
      <c r="K129" s="91">
        <v>1.0306</v>
      </c>
      <c r="L129" s="18">
        <f t="shared" si="150"/>
        <v>384482.52</v>
      </c>
      <c r="M129" s="38">
        <v>128160.84</v>
      </c>
      <c r="N129" s="91">
        <v>0.82179999999999997</v>
      </c>
      <c r="O129" s="91">
        <v>1.0145999999999999</v>
      </c>
      <c r="P129" s="18">
        <f t="shared" si="151"/>
        <v>378501.48</v>
      </c>
      <c r="Q129" s="38">
        <f t="shared" si="152"/>
        <v>126167.16</v>
      </c>
      <c r="R129" s="91">
        <v>0.82179999999999997</v>
      </c>
      <c r="S129" s="91">
        <v>1.0145999999999999</v>
      </c>
      <c r="T129" s="18">
        <f t="shared" si="153"/>
        <v>378501.48</v>
      </c>
      <c r="U129" s="38">
        <f t="shared" si="154"/>
        <v>126167.16</v>
      </c>
      <c r="V129" s="91">
        <v>0.82179999999999997</v>
      </c>
      <c r="W129" s="91">
        <v>1.0145999999999999</v>
      </c>
      <c r="X129" s="18">
        <f t="shared" si="155"/>
        <v>378501.48</v>
      </c>
      <c r="Y129" s="38">
        <f t="shared" si="156"/>
        <v>126167.16</v>
      </c>
    </row>
    <row r="130" spans="1:25" x14ac:dyDescent="0.25">
      <c r="A130" s="101">
        <v>92</v>
      </c>
      <c r="B130" s="10" t="s">
        <v>85</v>
      </c>
      <c r="C130" s="7">
        <v>117</v>
      </c>
      <c r="D130" s="16" t="s">
        <v>10</v>
      </c>
      <c r="E130" s="26">
        <v>1230500</v>
      </c>
      <c r="F130" s="115">
        <v>1.4972000000000001</v>
      </c>
      <c r="G130" s="18">
        <v>1842304.6</v>
      </c>
      <c r="H130" s="22" t="s">
        <v>151</v>
      </c>
      <c r="I130" s="54">
        <f t="shared" si="149"/>
        <v>1536285.81</v>
      </c>
      <c r="J130" s="91">
        <v>0.81</v>
      </c>
      <c r="K130" s="91">
        <v>1.0154000000000001</v>
      </c>
      <c r="L130" s="18">
        <f t="shared" si="150"/>
        <v>378811.92</v>
      </c>
      <c r="M130" s="38">
        <v>126270.64</v>
      </c>
      <c r="N130" s="91">
        <v>0.8377</v>
      </c>
      <c r="O130" s="91">
        <v>1.0342</v>
      </c>
      <c r="P130" s="18">
        <f t="shared" si="151"/>
        <v>385824.63</v>
      </c>
      <c r="Q130" s="38">
        <f t="shared" si="152"/>
        <v>128608.21</v>
      </c>
      <c r="R130" s="91">
        <v>0.8377</v>
      </c>
      <c r="S130" s="91">
        <v>1.0342</v>
      </c>
      <c r="T130" s="18">
        <f t="shared" si="153"/>
        <v>385824.63</v>
      </c>
      <c r="U130" s="38">
        <f t="shared" si="154"/>
        <v>128608.21</v>
      </c>
      <c r="V130" s="91">
        <v>0.8377</v>
      </c>
      <c r="W130" s="91">
        <v>1.0342</v>
      </c>
      <c r="X130" s="18">
        <f t="shared" si="155"/>
        <v>385824.63</v>
      </c>
      <c r="Y130" s="38">
        <f t="shared" si="156"/>
        <v>128608.21</v>
      </c>
    </row>
    <row r="131" spans="1:25" x14ac:dyDescent="0.25">
      <c r="A131" s="101">
        <v>93</v>
      </c>
      <c r="B131" s="10" t="s">
        <v>164</v>
      </c>
      <c r="C131" s="7">
        <v>148</v>
      </c>
      <c r="D131" s="16" t="s">
        <v>10</v>
      </c>
      <c r="E131" s="26">
        <v>1230500</v>
      </c>
      <c r="F131" s="115">
        <v>1.4972000000000001</v>
      </c>
      <c r="G131" s="18">
        <v>1842304.6</v>
      </c>
      <c r="H131" s="22" t="s">
        <v>151</v>
      </c>
      <c r="I131" s="54">
        <f t="shared" si="149"/>
        <v>1501739.88</v>
      </c>
      <c r="J131" s="91">
        <v>0.81</v>
      </c>
      <c r="K131" s="91">
        <v>1.0127999999999999</v>
      </c>
      <c r="L131" s="18">
        <f t="shared" si="150"/>
        <v>377841.93</v>
      </c>
      <c r="M131" s="38">
        <v>125947.31</v>
      </c>
      <c r="N131" s="91">
        <v>0.81340000000000001</v>
      </c>
      <c r="O131" s="91">
        <v>1.0042</v>
      </c>
      <c r="P131" s="18">
        <f t="shared" si="151"/>
        <v>374632.65</v>
      </c>
      <c r="Q131" s="38">
        <f t="shared" si="152"/>
        <v>124877.55</v>
      </c>
      <c r="R131" s="91">
        <v>0.81340000000000001</v>
      </c>
      <c r="S131" s="91">
        <v>1.0042</v>
      </c>
      <c r="T131" s="18">
        <f t="shared" si="153"/>
        <v>374632.65</v>
      </c>
      <c r="U131" s="38">
        <f t="shared" si="154"/>
        <v>124877.55</v>
      </c>
      <c r="V131" s="91">
        <v>0.81340000000000001</v>
      </c>
      <c r="W131" s="91">
        <v>1.0042</v>
      </c>
      <c r="X131" s="18">
        <f t="shared" si="155"/>
        <v>374632.65</v>
      </c>
      <c r="Y131" s="38">
        <f t="shared" si="156"/>
        <v>124877.55</v>
      </c>
    </row>
    <row r="132" spans="1:25" x14ac:dyDescent="0.25">
      <c r="A132" s="101">
        <v>94</v>
      </c>
      <c r="B132" s="10" t="s">
        <v>165</v>
      </c>
      <c r="C132" s="7">
        <v>263</v>
      </c>
      <c r="D132" s="16" t="s">
        <v>10</v>
      </c>
      <c r="E132" s="26">
        <v>1230500</v>
      </c>
      <c r="F132" s="115">
        <v>1.4972000000000001</v>
      </c>
      <c r="G132" s="18">
        <v>1842304.6</v>
      </c>
      <c r="H132" s="22" t="s">
        <v>151</v>
      </c>
      <c r="I132" s="54">
        <f t="shared" si="149"/>
        <v>1513032.75</v>
      </c>
      <c r="J132" s="91">
        <v>0.81</v>
      </c>
      <c r="K132" s="91">
        <v>1.0226999999999999</v>
      </c>
      <c r="L132" s="18">
        <f t="shared" si="150"/>
        <v>381535.29</v>
      </c>
      <c r="M132" s="38">
        <v>127178.43</v>
      </c>
      <c r="N132" s="91">
        <v>0.81889999999999996</v>
      </c>
      <c r="O132" s="91">
        <v>1.0109999999999999</v>
      </c>
      <c r="P132" s="18">
        <f t="shared" si="151"/>
        <v>377165.82</v>
      </c>
      <c r="Q132" s="38">
        <f t="shared" si="152"/>
        <v>125721.94</v>
      </c>
      <c r="R132" s="91">
        <v>0.81889999999999996</v>
      </c>
      <c r="S132" s="91">
        <v>1.0109999999999999</v>
      </c>
      <c r="T132" s="18">
        <f t="shared" si="153"/>
        <v>377165.82</v>
      </c>
      <c r="U132" s="38">
        <f t="shared" si="154"/>
        <v>125721.94</v>
      </c>
      <c r="V132" s="91">
        <v>0.81889999999999996</v>
      </c>
      <c r="W132" s="91">
        <v>1.0109999999999999</v>
      </c>
      <c r="X132" s="18">
        <f t="shared" si="155"/>
        <v>377165.82</v>
      </c>
      <c r="Y132" s="38">
        <f t="shared" si="156"/>
        <v>125721.94</v>
      </c>
    </row>
    <row r="133" spans="1:25" x14ac:dyDescent="0.25">
      <c r="A133" s="101">
        <v>95</v>
      </c>
      <c r="B133" s="10" t="s">
        <v>82</v>
      </c>
      <c r="C133" s="7">
        <v>837</v>
      </c>
      <c r="D133" s="16" t="s">
        <v>10</v>
      </c>
      <c r="E133" s="26">
        <v>1230500</v>
      </c>
      <c r="F133" s="115">
        <v>1.4972000000000001</v>
      </c>
      <c r="G133" s="18">
        <v>1842304.6</v>
      </c>
      <c r="H133" s="22" t="s">
        <v>151</v>
      </c>
      <c r="I133" s="54">
        <f t="shared" si="149"/>
        <v>1559458.83</v>
      </c>
      <c r="J133" s="91">
        <v>0.81</v>
      </c>
      <c r="K133" s="91">
        <v>1.0727</v>
      </c>
      <c r="L133" s="18">
        <f t="shared" si="150"/>
        <v>400188.63</v>
      </c>
      <c r="M133" s="38">
        <v>133396.21</v>
      </c>
      <c r="N133" s="91">
        <v>0.83899999999999997</v>
      </c>
      <c r="O133" s="91">
        <v>1.0358000000000001</v>
      </c>
      <c r="P133" s="18">
        <f t="shared" si="151"/>
        <v>386423.4</v>
      </c>
      <c r="Q133" s="38">
        <f t="shared" si="152"/>
        <v>128807.8</v>
      </c>
      <c r="R133" s="91">
        <v>0.83899999999999997</v>
      </c>
      <c r="S133" s="91">
        <v>1.0358000000000001</v>
      </c>
      <c r="T133" s="18">
        <f t="shared" si="153"/>
        <v>386423.4</v>
      </c>
      <c r="U133" s="38">
        <f t="shared" si="154"/>
        <v>128807.8</v>
      </c>
      <c r="V133" s="91">
        <v>0.83899999999999997</v>
      </c>
      <c r="W133" s="91">
        <v>1.0358000000000001</v>
      </c>
      <c r="X133" s="18">
        <f t="shared" si="155"/>
        <v>386423.4</v>
      </c>
      <c r="Y133" s="38">
        <f t="shared" si="156"/>
        <v>128807.8</v>
      </c>
    </row>
    <row r="134" spans="1:25" ht="15.75" customHeight="1" x14ac:dyDescent="0.25">
      <c r="A134" s="150" t="s">
        <v>172</v>
      </c>
      <c r="B134" s="151"/>
      <c r="C134" s="151"/>
      <c r="D134" s="151"/>
      <c r="E134" s="112"/>
      <c r="F134" s="93"/>
      <c r="G134" s="86"/>
      <c r="H134" s="86"/>
      <c r="I134" s="86"/>
      <c r="J134" s="93"/>
      <c r="K134" s="93"/>
      <c r="L134" s="86"/>
      <c r="M134" s="87"/>
      <c r="N134" s="93"/>
      <c r="O134" s="93"/>
      <c r="P134" s="86"/>
      <c r="Q134" s="87"/>
      <c r="R134" s="93"/>
      <c r="S134" s="93"/>
      <c r="T134" s="86"/>
      <c r="U134" s="87"/>
      <c r="V134" s="93"/>
      <c r="W134" s="93"/>
      <c r="X134" s="86"/>
      <c r="Y134" s="87"/>
    </row>
    <row r="135" spans="1:25" x14ac:dyDescent="0.25">
      <c r="A135" s="101">
        <v>96</v>
      </c>
      <c r="B135" s="10" t="s">
        <v>166</v>
      </c>
      <c r="C135" s="7">
        <v>936</v>
      </c>
      <c r="D135" s="16" t="s">
        <v>10</v>
      </c>
      <c r="E135" s="26">
        <v>2460900</v>
      </c>
      <c r="F135" s="115">
        <v>1.4972000000000001</v>
      </c>
      <c r="G135" s="18">
        <v>3684459.48</v>
      </c>
      <c r="H135" s="22" t="s">
        <v>151</v>
      </c>
      <c r="I135" s="54">
        <f t="shared" ref="I135" si="157">L135+P135+T135+X135</f>
        <v>1965298.9499999997</v>
      </c>
      <c r="J135" s="91">
        <v>0.51</v>
      </c>
      <c r="K135" s="91">
        <v>1.0459000000000001</v>
      </c>
      <c r="L135" s="18">
        <f t="shared" ref="L135" si="158">ROUND(M135*3,2)</f>
        <v>491330.97</v>
      </c>
      <c r="M135" s="38">
        <v>163776.99</v>
      </c>
      <c r="N135" s="91">
        <v>0.53339999999999999</v>
      </c>
      <c r="O135" s="91">
        <v>1.0459000000000001</v>
      </c>
      <c r="P135" s="18">
        <f t="shared" ref="P135" si="159">ROUND(Q135*3,2)</f>
        <v>491322.66</v>
      </c>
      <c r="Q135" s="38">
        <f>ROUND(G135*N135/12,2)</f>
        <v>163774.22</v>
      </c>
      <c r="R135" s="91">
        <v>0.53339999999999999</v>
      </c>
      <c r="S135" s="91">
        <v>1.0459000000000001</v>
      </c>
      <c r="T135" s="18">
        <f t="shared" ref="T135" si="160">ROUND(U135*3,2)</f>
        <v>491322.66</v>
      </c>
      <c r="U135" s="38">
        <f t="shared" ref="U135" si="161">ROUND(G135*R135/12,2)</f>
        <v>163774.22</v>
      </c>
      <c r="V135" s="91">
        <v>0.53339999999999999</v>
      </c>
      <c r="W135" s="91">
        <v>1.0459000000000001</v>
      </c>
      <c r="X135" s="18">
        <f t="shared" ref="X135" si="162">ROUND(Y135*3,2)</f>
        <v>491322.66</v>
      </c>
      <c r="Y135" s="38">
        <f t="shared" ref="Y135" si="163">ROUND(G135*V135/12,2)</f>
        <v>163774.22</v>
      </c>
    </row>
    <row r="136" spans="1:25" ht="24" customHeight="1" x14ac:dyDescent="0.25">
      <c r="A136" s="146" t="s">
        <v>133</v>
      </c>
      <c r="B136" s="147"/>
      <c r="C136" s="16">
        <f>SUM(C138:C149)</f>
        <v>4998</v>
      </c>
      <c r="D136" s="25"/>
      <c r="E136" s="33"/>
      <c r="F136" s="116"/>
      <c r="G136" s="28">
        <f>SUM(G138:G149)</f>
        <v>20265200.879999999</v>
      </c>
      <c r="H136" s="22"/>
      <c r="I136" s="55">
        <f>SUM(I138:I149)</f>
        <v>13600432.260000002</v>
      </c>
      <c r="J136" s="92"/>
      <c r="K136" s="92"/>
      <c r="L136" s="28">
        <f t="shared" ref="L136:M136" si="164">SUM(L138:L149)</f>
        <v>3400249.9200000004</v>
      </c>
      <c r="M136" s="52">
        <f t="shared" si="164"/>
        <v>1133416.6400000001</v>
      </c>
      <c r="N136" s="92"/>
      <c r="O136" s="92"/>
      <c r="P136" s="28">
        <f t="shared" ref="P136:Q136" si="165">SUM(P138:P149)</f>
        <v>3400275.7199999997</v>
      </c>
      <c r="Q136" s="52">
        <f t="shared" si="165"/>
        <v>1133425.24</v>
      </c>
      <c r="R136" s="92"/>
      <c r="S136" s="92"/>
      <c r="T136" s="28">
        <f t="shared" ref="T136:U136" si="166">SUM(T138:T149)</f>
        <v>3399953.3099999996</v>
      </c>
      <c r="U136" s="52">
        <f t="shared" si="166"/>
        <v>1133317.77</v>
      </c>
      <c r="V136" s="92"/>
      <c r="W136" s="92"/>
      <c r="X136" s="28">
        <f t="shared" ref="X136:Y136" si="167">SUM(X138:X149)</f>
        <v>3399953.3099999996</v>
      </c>
      <c r="Y136" s="52">
        <f t="shared" si="167"/>
        <v>1133317.77</v>
      </c>
    </row>
    <row r="137" spans="1:25" ht="15.75" customHeight="1" x14ac:dyDescent="0.25">
      <c r="A137" s="140" t="s">
        <v>3</v>
      </c>
      <c r="B137" s="141"/>
      <c r="C137" s="141"/>
      <c r="D137" s="142"/>
      <c r="E137" s="10"/>
      <c r="F137" s="115"/>
      <c r="G137" s="18"/>
      <c r="H137" s="22"/>
      <c r="I137" s="54"/>
      <c r="J137" s="91"/>
      <c r="K137" s="91"/>
      <c r="L137" s="18"/>
      <c r="M137" s="38"/>
      <c r="N137" s="91"/>
      <c r="O137" s="91"/>
      <c r="P137" s="18"/>
      <c r="Q137" s="38"/>
      <c r="R137" s="91"/>
      <c r="S137" s="91"/>
      <c r="T137" s="18"/>
      <c r="U137" s="38"/>
      <c r="V137" s="91"/>
      <c r="W137" s="91"/>
      <c r="X137" s="18"/>
      <c r="Y137" s="38"/>
    </row>
    <row r="138" spans="1:25" x14ac:dyDescent="0.25">
      <c r="A138" s="101">
        <v>97</v>
      </c>
      <c r="B138" s="10" t="s">
        <v>87</v>
      </c>
      <c r="C138" s="7">
        <v>18</v>
      </c>
      <c r="D138" s="16" t="s">
        <v>10</v>
      </c>
      <c r="E138" s="26">
        <v>1230500</v>
      </c>
      <c r="F138" s="115">
        <v>1.4972000000000001</v>
      </c>
      <c r="G138" s="18">
        <v>1842304.6</v>
      </c>
      <c r="H138" s="22" t="s">
        <v>151</v>
      </c>
      <c r="I138" s="54">
        <f t="shared" ref="I138" si="168">L138+P138+T138+X138</f>
        <v>921774.06</v>
      </c>
      <c r="J138" s="91">
        <v>0.5</v>
      </c>
      <c r="K138" s="91">
        <v>1.0013000000000001</v>
      </c>
      <c r="L138" s="18">
        <f t="shared" ref="L138" si="169">ROUND(M138*3,2)</f>
        <v>230587.44</v>
      </c>
      <c r="M138" s="38">
        <v>76862.48</v>
      </c>
      <c r="N138" s="91">
        <v>0.50070000000000003</v>
      </c>
      <c r="O138" s="91">
        <v>1.0013000000000001</v>
      </c>
      <c r="P138" s="18">
        <f t="shared" ref="P138" si="170">ROUND(Q138*3,2)</f>
        <v>230610.48</v>
      </c>
      <c r="Q138" s="38">
        <f>ROUND(G138*N138/12,2)</f>
        <v>76870.16</v>
      </c>
      <c r="R138" s="91">
        <v>0.5</v>
      </c>
      <c r="S138" s="91">
        <v>1</v>
      </c>
      <c r="T138" s="18">
        <f t="shared" ref="T138" si="171">ROUND(U138*3,2)</f>
        <v>230288.07</v>
      </c>
      <c r="U138" s="38">
        <f t="shared" ref="U138" si="172">ROUND(G138*R138/12,2)</f>
        <v>76762.69</v>
      </c>
      <c r="V138" s="91">
        <v>0.5</v>
      </c>
      <c r="W138" s="91">
        <v>1</v>
      </c>
      <c r="X138" s="18">
        <f t="shared" ref="X138" si="173">ROUND(Y138*3,2)</f>
        <v>230288.07</v>
      </c>
      <c r="Y138" s="38">
        <f t="shared" ref="Y138" si="174">ROUND(G138*V138/12,2)</f>
        <v>76762.69</v>
      </c>
    </row>
    <row r="139" spans="1:25" ht="15.75" customHeight="1" x14ac:dyDescent="0.25">
      <c r="A139" s="140" t="s">
        <v>171</v>
      </c>
      <c r="B139" s="141"/>
      <c r="C139" s="141"/>
      <c r="D139" s="142"/>
      <c r="E139" s="32"/>
      <c r="F139" s="115"/>
      <c r="G139" s="18"/>
      <c r="H139" s="22"/>
      <c r="I139" s="54"/>
      <c r="J139" s="91"/>
      <c r="K139" s="91"/>
      <c r="L139" s="18"/>
      <c r="M139" s="38"/>
      <c r="N139" s="91"/>
      <c r="O139" s="91"/>
      <c r="P139" s="18"/>
      <c r="Q139" s="38"/>
      <c r="R139" s="91"/>
      <c r="S139" s="91"/>
      <c r="T139" s="18"/>
      <c r="U139" s="38"/>
      <c r="V139" s="91"/>
      <c r="W139" s="91"/>
      <c r="X139" s="18"/>
      <c r="Y139" s="38"/>
    </row>
    <row r="140" spans="1:25" x14ac:dyDescent="0.25">
      <c r="A140" s="101">
        <v>98</v>
      </c>
      <c r="B140" s="10" t="s">
        <v>88</v>
      </c>
      <c r="C140" s="7">
        <v>797</v>
      </c>
      <c r="D140" s="16" t="s">
        <v>10</v>
      </c>
      <c r="E140" s="26">
        <v>1230500</v>
      </c>
      <c r="F140" s="115">
        <v>1.4972000000000001</v>
      </c>
      <c r="G140" s="18">
        <v>1842304.6</v>
      </c>
      <c r="H140" s="22" t="s">
        <v>151</v>
      </c>
      <c r="I140" s="54">
        <f t="shared" ref="I140:I147" si="175">L140+P140+T140+X140</f>
        <v>1542560.2200000002</v>
      </c>
      <c r="J140" s="91">
        <v>0.81</v>
      </c>
      <c r="K140" s="91">
        <v>1.0337000000000001</v>
      </c>
      <c r="L140" s="18">
        <f t="shared" ref="L140:L147" si="176">ROUND(M140*3,2)</f>
        <v>385639.02</v>
      </c>
      <c r="M140" s="38">
        <v>128546.34</v>
      </c>
      <c r="N140" s="91">
        <v>0.83730000000000004</v>
      </c>
      <c r="O140" s="91">
        <v>1.0337000000000001</v>
      </c>
      <c r="P140" s="18">
        <f t="shared" ref="P140:P147" si="177">ROUND(Q140*3,2)</f>
        <v>385640.4</v>
      </c>
      <c r="Q140" s="38">
        <f t="shared" ref="Q140:Q147" si="178">ROUND(G140*N140/12,2)</f>
        <v>128546.8</v>
      </c>
      <c r="R140" s="91">
        <v>0.83730000000000004</v>
      </c>
      <c r="S140" s="91">
        <v>1.0337000000000001</v>
      </c>
      <c r="T140" s="18">
        <f t="shared" ref="T140:T147" si="179">ROUND(U140*3,2)</f>
        <v>385640.4</v>
      </c>
      <c r="U140" s="38">
        <f t="shared" ref="U140:U147" si="180">ROUND(G140*R140/12,2)</f>
        <v>128546.8</v>
      </c>
      <c r="V140" s="91">
        <v>0.83730000000000004</v>
      </c>
      <c r="W140" s="91">
        <v>1.0337000000000001</v>
      </c>
      <c r="X140" s="18">
        <f t="shared" ref="X140:X147" si="181">ROUND(Y140*3,2)</f>
        <v>385640.4</v>
      </c>
      <c r="Y140" s="38">
        <f t="shared" ref="Y140:Y147" si="182">ROUND(G140*V140/12,2)</f>
        <v>128546.8</v>
      </c>
    </row>
    <row r="141" spans="1:25" x14ac:dyDescent="0.25">
      <c r="A141" s="101">
        <v>99</v>
      </c>
      <c r="B141" s="10" t="s">
        <v>89</v>
      </c>
      <c r="C141" s="7">
        <v>509</v>
      </c>
      <c r="D141" s="16" t="s">
        <v>10</v>
      </c>
      <c r="E141" s="26">
        <v>1230500</v>
      </c>
      <c r="F141" s="115">
        <v>1.4972000000000001</v>
      </c>
      <c r="G141" s="18">
        <v>1842304.6</v>
      </c>
      <c r="H141" s="22" t="s">
        <v>151</v>
      </c>
      <c r="I141" s="54">
        <f t="shared" si="175"/>
        <v>1515671.79</v>
      </c>
      <c r="J141" s="91">
        <v>0.81</v>
      </c>
      <c r="K141" s="91">
        <v>1.0157</v>
      </c>
      <c r="L141" s="18">
        <f t="shared" si="176"/>
        <v>378923.82</v>
      </c>
      <c r="M141" s="38">
        <v>126307.94</v>
      </c>
      <c r="N141" s="91">
        <v>0.82269999999999999</v>
      </c>
      <c r="O141" s="91">
        <v>1.0157</v>
      </c>
      <c r="P141" s="18">
        <f t="shared" si="177"/>
        <v>378915.99</v>
      </c>
      <c r="Q141" s="38">
        <f t="shared" si="178"/>
        <v>126305.33</v>
      </c>
      <c r="R141" s="91">
        <v>0.82269999999999999</v>
      </c>
      <c r="S141" s="91">
        <v>1.0157</v>
      </c>
      <c r="T141" s="18">
        <f t="shared" si="179"/>
        <v>378915.99</v>
      </c>
      <c r="U141" s="38">
        <f t="shared" si="180"/>
        <v>126305.33</v>
      </c>
      <c r="V141" s="91">
        <v>0.82269999999999999</v>
      </c>
      <c r="W141" s="91">
        <v>1.0157</v>
      </c>
      <c r="X141" s="18">
        <f t="shared" si="181"/>
        <v>378915.99</v>
      </c>
      <c r="Y141" s="38">
        <f t="shared" si="182"/>
        <v>126305.33</v>
      </c>
    </row>
    <row r="142" spans="1:25" x14ac:dyDescent="0.25">
      <c r="A142" s="101">
        <v>100</v>
      </c>
      <c r="B142" s="10" t="s">
        <v>91</v>
      </c>
      <c r="C142" s="7">
        <v>447</v>
      </c>
      <c r="D142" s="16" t="s">
        <v>10</v>
      </c>
      <c r="E142" s="26">
        <v>1230500</v>
      </c>
      <c r="F142" s="115">
        <v>1.4972000000000001</v>
      </c>
      <c r="G142" s="18">
        <v>1842304.6</v>
      </c>
      <c r="H142" s="22" t="s">
        <v>151</v>
      </c>
      <c r="I142" s="54">
        <f t="shared" si="175"/>
        <v>1521548.28</v>
      </c>
      <c r="J142" s="91">
        <v>0.81</v>
      </c>
      <c r="K142" s="91">
        <v>1.0196000000000001</v>
      </c>
      <c r="L142" s="18">
        <f t="shared" si="176"/>
        <v>380378.79</v>
      </c>
      <c r="M142" s="38">
        <v>126792.93</v>
      </c>
      <c r="N142" s="91">
        <v>0.82589999999999997</v>
      </c>
      <c r="O142" s="91">
        <v>1.0196000000000001</v>
      </c>
      <c r="P142" s="18">
        <f t="shared" si="177"/>
        <v>380389.83</v>
      </c>
      <c r="Q142" s="38">
        <f t="shared" si="178"/>
        <v>126796.61</v>
      </c>
      <c r="R142" s="91">
        <v>0.82589999999999997</v>
      </c>
      <c r="S142" s="91">
        <v>1.0196000000000001</v>
      </c>
      <c r="T142" s="18">
        <f t="shared" si="179"/>
        <v>380389.83</v>
      </c>
      <c r="U142" s="38">
        <f t="shared" si="180"/>
        <v>126796.61</v>
      </c>
      <c r="V142" s="91">
        <v>0.82589999999999997</v>
      </c>
      <c r="W142" s="91">
        <v>1.0196000000000001</v>
      </c>
      <c r="X142" s="18">
        <f t="shared" si="181"/>
        <v>380389.83</v>
      </c>
      <c r="Y142" s="38">
        <f t="shared" si="182"/>
        <v>126796.61</v>
      </c>
    </row>
    <row r="143" spans="1:25" x14ac:dyDescent="0.25">
      <c r="A143" s="101">
        <v>101</v>
      </c>
      <c r="B143" s="10" t="s">
        <v>92</v>
      </c>
      <c r="C143" s="7">
        <v>317</v>
      </c>
      <c r="D143" s="16" t="s">
        <v>10</v>
      </c>
      <c r="E143" s="26">
        <v>1230500</v>
      </c>
      <c r="F143" s="115">
        <v>1.4972000000000001</v>
      </c>
      <c r="G143" s="18">
        <v>1842304.6</v>
      </c>
      <c r="H143" s="22" t="s">
        <v>151</v>
      </c>
      <c r="I143" s="54">
        <f t="shared" si="175"/>
        <v>1514017.89</v>
      </c>
      <c r="J143" s="91">
        <v>0.81</v>
      </c>
      <c r="K143" s="91">
        <v>1.0145999999999999</v>
      </c>
      <c r="L143" s="18">
        <f t="shared" si="176"/>
        <v>378513.45</v>
      </c>
      <c r="M143" s="38">
        <v>126171.15</v>
      </c>
      <c r="N143" s="91">
        <v>0.82179999999999997</v>
      </c>
      <c r="O143" s="91">
        <v>1.0145999999999999</v>
      </c>
      <c r="P143" s="18">
        <f t="shared" si="177"/>
        <v>378501.48</v>
      </c>
      <c r="Q143" s="38">
        <f t="shared" si="178"/>
        <v>126167.16</v>
      </c>
      <c r="R143" s="91">
        <v>0.82179999999999997</v>
      </c>
      <c r="S143" s="91">
        <v>1.0145999999999999</v>
      </c>
      <c r="T143" s="18">
        <f t="shared" si="179"/>
        <v>378501.48</v>
      </c>
      <c r="U143" s="38">
        <f t="shared" si="180"/>
        <v>126167.16</v>
      </c>
      <c r="V143" s="91">
        <v>0.82179999999999997</v>
      </c>
      <c r="W143" s="91">
        <v>1.0145999999999999</v>
      </c>
      <c r="X143" s="18">
        <f t="shared" si="181"/>
        <v>378501.48</v>
      </c>
      <c r="Y143" s="38">
        <f t="shared" si="182"/>
        <v>126167.16</v>
      </c>
    </row>
    <row r="144" spans="1:25" x14ac:dyDescent="0.25">
      <c r="A144" s="101">
        <v>102</v>
      </c>
      <c r="B144" s="10" t="s">
        <v>93</v>
      </c>
      <c r="C144" s="7">
        <v>252</v>
      </c>
      <c r="D144" s="16" t="s">
        <v>10</v>
      </c>
      <c r="E144" s="26">
        <v>1230500</v>
      </c>
      <c r="F144" s="115">
        <v>1.4972000000000001</v>
      </c>
      <c r="G144" s="18">
        <v>1842304.6</v>
      </c>
      <c r="H144" s="22" t="s">
        <v>151</v>
      </c>
      <c r="I144" s="54">
        <f t="shared" si="175"/>
        <v>773767.92</v>
      </c>
      <c r="J144" s="91">
        <v>0.42</v>
      </c>
      <c r="K144" s="91">
        <v>1</v>
      </c>
      <c r="L144" s="18">
        <f t="shared" si="176"/>
        <v>193441.98</v>
      </c>
      <c r="M144" s="38">
        <v>64480.66</v>
      </c>
      <c r="N144" s="91">
        <v>0.42</v>
      </c>
      <c r="O144" s="91">
        <v>1</v>
      </c>
      <c r="P144" s="18">
        <f t="shared" si="177"/>
        <v>193441.98</v>
      </c>
      <c r="Q144" s="38">
        <f t="shared" si="178"/>
        <v>64480.66</v>
      </c>
      <c r="R144" s="91">
        <v>0.42</v>
      </c>
      <c r="S144" s="91">
        <v>1</v>
      </c>
      <c r="T144" s="18">
        <f t="shared" si="179"/>
        <v>193441.98</v>
      </c>
      <c r="U144" s="38">
        <f t="shared" si="180"/>
        <v>64480.66</v>
      </c>
      <c r="V144" s="91">
        <v>0.42</v>
      </c>
      <c r="W144" s="91">
        <v>1</v>
      </c>
      <c r="X144" s="18">
        <f t="shared" si="181"/>
        <v>193441.98</v>
      </c>
      <c r="Y144" s="38">
        <f t="shared" si="182"/>
        <v>64480.66</v>
      </c>
    </row>
    <row r="145" spans="1:25" x14ac:dyDescent="0.25">
      <c r="A145" s="101">
        <v>103</v>
      </c>
      <c r="B145" s="10" t="s">
        <v>94</v>
      </c>
      <c r="C145" s="7">
        <v>718</v>
      </c>
      <c r="D145" s="16" t="s">
        <v>10</v>
      </c>
      <c r="E145" s="26">
        <v>1230500</v>
      </c>
      <c r="F145" s="115">
        <v>1.4972000000000001</v>
      </c>
      <c r="G145" s="18">
        <v>1842304.6</v>
      </c>
      <c r="H145" s="22" t="s">
        <v>151</v>
      </c>
      <c r="I145" s="54">
        <f t="shared" si="175"/>
        <v>1542209.31</v>
      </c>
      <c r="J145" s="91">
        <v>0.81</v>
      </c>
      <c r="K145" s="91">
        <v>1.0335000000000001</v>
      </c>
      <c r="L145" s="18">
        <f t="shared" si="176"/>
        <v>385564.41</v>
      </c>
      <c r="M145" s="38">
        <v>128521.47</v>
      </c>
      <c r="N145" s="91">
        <v>0.83709999999999996</v>
      </c>
      <c r="O145" s="91">
        <v>1.0335000000000001</v>
      </c>
      <c r="P145" s="18">
        <f t="shared" si="177"/>
        <v>385548.3</v>
      </c>
      <c r="Q145" s="38">
        <f t="shared" si="178"/>
        <v>128516.1</v>
      </c>
      <c r="R145" s="91">
        <v>0.83709999999999996</v>
      </c>
      <c r="S145" s="91">
        <v>1.0335000000000001</v>
      </c>
      <c r="T145" s="18">
        <f t="shared" si="179"/>
        <v>385548.3</v>
      </c>
      <c r="U145" s="38">
        <f t="shared" si="180"/>
        <v>128516.1</v>
      </c>
      <c r="V145" s="91">
        <v>0.83709999999999996</v>
      </c>
      <c r="W145" s="91">
        <v>1.0335000000000001</v>
      </c>
      <c r="X145" s="18">
        <f t="shared" si="181"/>
        <v>385548.3</v>
      </c>
      <c r="Y145" s="38">
        <f t="shared" si="182"/>
        <v>128516.1</v>
      </c>
    </row>
    <row r="146" spans="1:25" x14ac:dyDescent="0.25">
      <c r="A146" s="101">
        <v>104</v>
      </c>
      <c r="B146" s="10" t="s">
        <v>95</v>
      </c>
      <c r="C146" s="7">
        <v>142</v>
      </c>
      <c r="D146" s="16" t="s">
        <v>10</v>
      </c>
      <c r="E146" s="26">
        <v>1230500</v>
      </c>
      <c r="F146" s="115">
        <v>1.4972000000000001</v>
      </c>
      <c r="G146" s="18">
        <v>1842304.6</v>
      </c>
      <c r="H146" s="22" t="s">
        <v>151</v>
      </c>
      <c r="I146" s="54">
        <f t="shared" si="175"/>
        <v>773767.92</v>
      </c>
      <c r="J146" s="91">
        <v>0.42</v>
      </c>
      <c r="K146" s="91">
        <v>1</v>
      </c>
      <c r="L146" s="18">
        <f t="shared" si="176"/>
        <v>193441.98</v>
      </c>
      <c r="M146" s="38">
        <v>64480.66</v>
      </c>
      <c r="N146" s="91">
        <v>0.42</v>
      </c>
      <c r="O146" s="91">
        <v>1</v>
      </c>
      <c r="P146" s="18">
        <f t="shared" si="177"/>
        <v>193441.98</v>
      </c>
      <c r="Q146" s="38">
        <f t="shared" si="178"/>
        <v>64480.66</v>
      </c>
      <c r="R146" s="91">
        <v>0.42</v>
      </c>
      <c r="S146" s="91">
        <v>1</v>
      </c>
      <c r="T146" s="18">
        <f t="shared" si="179"/>
        <v>193441.98</v>
      </c>
      <c r="U146" s="38">
        <f t="shared" si="180"/>
        <v>64480.66</v>
      </c>
      <c r="V146" s="91">
        <v>0.42</v>
      </c>
      <c r="W146" s="91">
        <v>1</v>
      </c>
      <c r="X146" s="18">
        <f t="shared" si="181"/>
        <v>193441.98</v>
      </c>
      <c r="Y146" s="38">
        <f t="shared" si="182"/>
        <v>64480.66</v>
      </c>
    </row>
    <row r="147" spans="1:25" x14ac:dyDescent="0.25">
      <c r="A147" s="101">
        <v>105</v>
      </c>
      <c r="B147" s="10" t="s">
        <v>90</v>
      </c>
      <c r="C147" s="7">
        <v>819</v>
      </c>
      <c r="D147" s="16" t="s">
        <v>10</v>
      </c>
      <c r="E147" s="26">
        <v>1230500</v>
      </c>
      <c r="F147" s="115">
        <v>1.4972000000000001</v>
      </c>
      <c r="G147" s="18">
        <v>1842304.6</v>
      </c>
      <c r="H147" s="22" t="s">
        <v>151</v>
      </c>
      <c r="I147" s="54">
        <f t="shared" si="175"/>
        <v>1546431.9</v>
      </c>
      <c r="J147" s="91">
        <v>0.81</v>
      </c>
      <c r="K147" s="91">
        <v>1.0363</v>
      </c>
      <c r="L147" s="18">
        <f t="shared" si="176"/>
        <v>386609.01</v>
      </c>
      <c r="M147" s="38">
        <v>128869.67</v>
      </c>
      <c r="N147" s="91">
        <v>0.83940000000000003</v>
      </c>
      <c r="O147" s="91">
        <v>1.0363</v>
      </c>
      <c r="P147" s="18">
        <f t="shared" si="177"/>
        <v>386607.63</v>
      </c>
      <c r="Q147" s="38">
        <f t="shared" si="178"/>
        <v>128869.21</v>
      </c>
      <c r="R147" s="91">
        <v>0.83940000000000003</v>
      </c>
      <c r="S147" s="91">
        <v>1.0363</v>
      </c>
      <c r="T147" s="18">
        <f t="shared" si="179"/>
        <v>386607.63</v>
      </c>
      <c r="U147" s="38">
        <f t="shared" si="180"/>
        <v>128869.21</v>
      </c>
      <c r="V147" s="91">
        <v>0.83940000000000003</v>
      </c>
      <c r="W147" s="91">
        <v>1.0363</v>
      </c>
      <c r="X147" s="18">
        <f t="shared" si="181"/>
        <v>386607.63</v>
      </c>
      <c r="Y147" s="38">
        <f t="shared" si="182"/>
        <v>128869.21</v>
      </c>
    </row>
    <row r="148" spans="1:25" ht="15.75" customHeight="1" x14ac:dyDescent="0.25">
      <c r="A148" s="140" t="s">
        <v>171</v>
      </c>
      <c r="B148" s="141"/>
      <c r="C148" s="141"/>
      <c r="D148" s="142"/>
      <c r="E148" s="32"/>
      <c r="F148" s="115"/>
      <c r="G148" s="18"/>
      <c r="H148" s="22"/>
      <c r="I148" s="54"/>
      <c r="J148" s="91"/>
      <c r="K148" s="91"/>
      <c r="L148" s="18"/>
      <c r="M148" s="38"/>
      <c r="N148" s="91"/>
      <c r="O148" s="91"/>
      <c r="P148" s="18"/>
      <c r="Q148" s="38"/>
      <c r="R148" s="91"/>
      <c r="S148" s="91"/>
      <c r="T148" s="18"/>
      <c r="U148" s="38"/>
      <c r="V148" s="91"/>
      <c r="W148" s="91"/>
      <c r="X148" s="18"/>
      <c r="Y148" s="38"/>
    </row>
    <row r="149" spans="1:25" x14ac:dyDescent="0.25">
      <c r="A149" s="101">
        <v>106</v>
      </c>
      <c r="B149" s="10" t="s">
        <v>96</v>
      </c>
      <c r="C149" s="7">
        <v>979</v>
      </c>
      <c r="D149" s="16" t="s">
        <v>10</v>
      </c>
      <c r="E149" s="26">
        <v>2460900</v>
      </c>
      <c r="F149" s="115">
        <v>1.4972000000000001</v>
      </c>
      <c r="G149" s="18">
        <v>3684459.48</v>
      </c>
      <c r="H149" s="22" t="s">
        <v>151</v>
      </c>
      <c r="I149" s="54">
        <f t="shared" ref="I149" si="183">L149+P149+T149+X149</f>
        <v>1948682.9700000002</v>
      </c>
      <c r="J149" s="91">
        <v>0.51</v>
      </c>
      <c r="K149" s="91">
        <v>1.0369999999999999</v>
      </c>
      <c r="L149" s="18">
        <f t="shared" ref="L149" si="184">ROUND(M149*3,2)</f>
        <v>487150.02</v>
      </c>
      <c r="M149" s="38">
        <v>162383.34</v>
      </c>
      <c r="N149" s="91">
        <v>0.52890000000000004</v>
      </c>
      <c r="O149" s="91">
        <v>1.0369999999999999</v>
      </c>
      <c r="P149" s="18">
        <f t="shared" ref="P149" si="185">ROUND(Q149*3,2)</f>
        <v>487177.65</v>
      </c>
      <c r="Q149" s="38">
        <f>ROUND(G149*N149/12,2)</f>
        <v>162392.54999999999</v>
      </c>
      <c r="R149" s="91">
        <v>0.52890000000000004</v>
      </c>
      <c r="S149" s="91">
        <v>1.0369999999999999</v>
      </c>
      <c r="T149" s="18">
        <f t="shared" ref="T149" si="186">ROUND(U149*3,2)</f>
        <v>487177.65</v>
      </c>
      <c r="U149" s="38">
        <f t="shared" ref="U149" si="187">ROUND(G149*R149/12,2)</f>
        <v>162392.54999999999</v>
      </c>
      <c r="V149" s="91">
        <v>0.52890000000000004</v>
      </c>
      <c r="W149" s="91">
        <v>1.0369999999999999</v>
      </c>
      <c r="X149" s="18">
        <f t="shared" ref="X149" si="188">ROUND(Y149*3,2)</f>
        <v>487177.65</v>
      </c>
      <c r="Y149" s="38">
        <f t="shared" ref="Y149" si="189">ROUND(G149*V149/12,2)</f>
        <v>162392.54999999999</v>
      </c>
    </row>
    <row r="150" spans="1:25" ht="22.5" customHeight="1" x14ac:dyDescent="0.25">
      <c r="A150" s="146" t="s">
        <v>134</v>
      </c>
      <c r="B150" s="147"/>
      <c r="C150" s="16">
        <f>SUM(C152:C162)</f>
        <v>2250</v>
      </c>
      <c r="D150" s="25"/>
      <c r="E150" s="33"/>
      <c r="F150" s="116"/>
      <c r="G150" s="28">
        <f>SUM(G152:G162)</f>
        <v>18422896.279999997</v>
      </c>
      <c r="H150" s="22"/>
      <c r="I150" s="55">
        <f>SUM(I152:I162)</f>
        <v>11698127.880000001</v>
      </c>
      <c r="J150" s="92"/>
      <c r="K150" s="92"/>
      <c r="L150" s="28">
        <f t="shared" ref="L150:M150" si="190">SUM(L152:L162)</f>
        <v>2924503.2600000002</v>
      </c>
      <c r="M150" s="52">
        <f t="shared" si="190"/>
        <v>974834.42</v>
      </c>
      <c r="N150" s="92"/>
      <c r="O150" s="92"/>
      <c r="P150" s="28">
        <f t="shared" ref="P150:Q150" si="191">SUM(P152:P162)</f>
        <v>2924541.54</v>
      </c>
      <c r="Q150" s="52">
        <f t="shared" si="191"/>
        <v>974847.17999999993</v>
      </c>
      <c r="R150" s="92"/>
      <c r="S150" s="92"/>
      <c r="T150" s="28">
        <f t="shared" ref="T150:U150" si="192">SUM(T152:T162)</f>
        <v>2924541.54</v>
      </c>
      <c r="U150" s="52">
        <f t="shared" si="192"/>
        <v>974847.17999999993</v>
      </c>
      <c r="V150" s="92"/>
      <c r="W150" s="92"/>
      <c r="X150" s="28">
        <f t="shared" ref="X150:Y150" si="193">SUM(X152:X162)</f>
        <v>2924541.54</v>
      </c>
      <c r="Y150" s="52">
        <f t="shared" si="193"/>
        <v>974847.17999999993</v>
      </c>
    </row>
    <row r="151" spans="1:25" ht="15.75" customHeight="1" x14ac:dyDescent="0.25">
      <c r="A151" s="140" t="s">
        <v>3</v>
      </c>
      <c r="B151" s="141"/>
      <c r="C151" s="141"/>
      <c r="D151" s="142"/>
      <c r="E151" s="10"/>
      <c r="F151" s="115"/>
      <c r="G151" s="18"/>
      <c r="H151" s="22"/>
      <c r="I151" s="54"/>
      <c r="J151" s="91"/>
      <c r="K151" s="91"/>
      <c r="L151" s="18"/>
      <c r="M151" s="38"/>
      <c r="N151" s="91"/>
      <c r="O151" s="91"/>
      <c r="P151" s="18"/>
      <c r="Q151" s="38"/>
      <c r="R151" s="91"/>
      <c r="S151" s="91"/>
      <c r="T151" s="18"/>
      <c r="U151" s="38"/>
      <c r="V151" s="91"/>
      <c r="W151" s="91"/>
      <c r="X151" s="18"/>
      <c r="Y151" s="38"/>
    </row>
    <row r="152" spans="1:25" x14ac:dyDescent="0.25">
      <c r="A152" s="101">
        <v>107</v>
      </c>
      <c r="B152" s="10" t="s">
        <v>104</v>
      </c>
      <c r="C152" s="14">
        <v>67</v>
      </c>
      <c r="D152" s="16" t="s">
        <v>10</v>
      </c>
      <c r="E152" s="26">
        <v>1230500</v>
      </c>
      <c r="F152" s="115">
        <v>1.4972000000000001</v>
      </c>
      <c r="G152" s="18">
        <v>1842304.6</v>
      </c>
      <c r="H152" s="22" t="s">
        <v>151</v>
      </c>
      <c r="I152" s="54">
        <f t="shared" ref="I152:I153" si="194">L152+P152+T152+X152</f>
        <v>921152.28</v>
      </c>
      <c r="J152" s="91">
        <v>0.5</v>
      </c>
      <c r="K152" s="91">
        <v>1</v>
      </c>
      <c r="L152" s="18">
        <f t="shared" ref="L152:L153" si="195">ROUND(M152*3,2)</f>
        <v>230288.07</v>
      </c>
      <c r="M152" s="38">
        <v>76762.69</v>
      </c>
      <c r="N152" s="91">
        <v>0.5</v>
      </c>
      <c r="O152" s="91">
        <v>1</v>
      </c>
      <c r="P152" s="18">
        <f t="shared" ref="P152:P153" si="196">ROUND(Q152*3,2)</f>
        <v>230288.07</v>
      </c>
      <c r="Q152" s="38">
        <f t="shared" ref="Q152:Q153" si="197">ROUND(G152*N152/12,2)</f>
        <v>76762.69</v>
      </c>
      <c r="R152" s="91">
        <v>0.5</v>
      </c>
      <c r="S152" s="91">
        <v>1</v>
      </c>
      <c r="T152" s="18">
        <f t="shared" ref="T152:T153" si="198">ROUND(U152*3,2)</f>
        <v>230288.07</v>
      </c>
      <c r="U152" s="38">
        <f t="shared" ref="U152:U153" si="199">ROUND(G152*R152/12,2)</f>
        <v>76762.69</v>
      </c>
      <c r="V152" s="91">
        <v>0.5</v>
      </c>
      <c r="W152" s="91">
        <v>1</v>
      </c>
      <c r="X152" s="18">
        <f t="shared" ref="X152:X153" si="200">ROUND(Y152*3,2)</f>
        <v>230288.07</v>
      </c>
      <c r="Y152" s="38">
        <f t="shared" ref="Y152:Y153" si="201">ROUND(G152*V152/12,2)</f>
        <v>76762.69</v>
      </c>
    </row>
    <row r="153" spans="1:25" x14ac:dyDescent="0.25">
      <c r="A153" s="107">
        <v>108</v>
      </c>
      <c r="B153" s="41" t="s">
        <v>101</v>
      </c>
      <c r="C153" s="42">
        <v>51</v>
      </c>
      <c r="D153" s="43" t="s">
        <v>10</v>
      </c>
      <c r="E153" s="44">
        <v>1230500</v>
      </c>
      <c r="F153" s="120">
        <v>1.4972000000000001</v>
      </c>
      <c r="G153" s="46">
        <v>1842304.6</v>
      </c>
      <c r="H153" s="45" t="s">
        <v>151</v>
      </c>
      <c r="I153" s="56">
        <f t="shared" si="194"/>
        <v>921152.28</v>
      </c>
      <c r="J153" s="91">
        <v>0.5</v>
      </c>
      <c r="K153" s="94">
        <v>1</v>
      </c>
      <c r="L153" s="46">
        <f t="shared" si="195"/>
        <v>230288.07</v>
      </c>
      <c r="M153" s="47">
        <v>76762.69</v>
      </c>
      <c r="N153" s="91">
        <v>0.5</v>
      </c>
      <c r="O153" s="94">
        <v>1</v>
      </c>
      <c r="P153" s="46">
        <f t="shared" si="196"/>
        <v>230288.07</v>
      </c>
      <c r="Q153" s="47">
        <f t="shared" si="197"/>
        <v>76762.69</v>
      </c>
      <c r="R153" s="91">
        <v>0.5</v>
      </c>
      <c r="S153" s="94">
        <v>1</v>
      </c>
      <c r="T153" s="46">
        <f t="shared" si="198"/>
        <v>230288.07</v>
      </c>
      <c r="U153" s="47">
        <f t="shared" si="199"/>
        <v>76762.69</v>
      </c>
      <c r="V153" s="91">
        <v>0.5</v>
      </c>
      <c r="W153" s="94">
        <v>1</v>
      </c>
      <c r="X153" s="46">
        <f t="shared" si="200"/>
        <v>230288.07</v>
      </c>
      <c r="Y153" s="47">
        <f t="shared" si="201"/>
        <v>76762.69</v>
      </c>
    </row>
    <row r="154" spans="1:25" ht="15.75" customHeight="1" x14ac:dyDescent="0.25">
      <c r="A154" s="140" t="s">
        <v>171</v>
      </c>
      <c r="B154" s="141"/>
      <c r="C154" s="141"/>
      <c r="D154" s="141"/>
      <c r="E154" s="97"/>
      <c r="F154" s="119"/>
      <c r="G154" s="18"/>
      <c r="H154" s="22"/>
      <c r="I154" s="54"/>
      <c r="J154" s="91"/>
      <c r="K154" s="91"/>
      <c r="L154" s="18"/>
      <c r="M154" s="38"/>
      <c r="N154" s="91"/>
      <c r="O154" s="91"/>
      <c r="P154" s="18"/>
      <c r="Q154" s="38"/>
      <c r="R154" s="91"/>
      <c r="S154" s="91"/>
      <c r="T154" s="18"/>
      <c r="U154" s="38"/>
      <c r="V154" s="91"/>
      <c r="W154" s="91"/>
      <c r="X154" s="18"/>
      <c r="Y154" s="38"/>
    </row>
    <row r="155" spans="1:25" x14ac:dyDescent="0.25">
      <c r="A155" s="101">
        <v>109</v>
      </c>
      <c r="B155" s="10" t="s">
        <v>97</v>
      </c>
      <c r="C155" s="7">
        <v>103</v>
      </c>
      <c r="D155" s="16" t="s">
        <v>10</v>
      </c>
      <c r="E155" s="26">
        <v>1230500</v>
      </c>
      <c r="F155" s="115">
        <v>1.4972000000000001</v>
      </c>
      <c r="G155" s="18">
        <v>1842304.6</v>
      </c>
      <c r="H155" s="22" t="s">
        <v>151</v>
      </c>
      <c r="I155" s="54">
        <f t="shared" ref="I155:I160" si="202">L155+P155+T155+X155</f>
        <v>1131547.6200000001</v>
      </c>
      <c r="J155" s="91">
        <v>0.61</v>
      </c>
      <c r="K155" s="91">
        <v>1.0068999999999999</v>
      </c>
      <c r="L155" s="18">
        <f t="shared" ref="L155:L160" si="203">ROUND(M155*3,2)</f>
        <v>282890.01</v>
      </c>
      <c r="M155" s="38">
        <v>94296.67</v>
      </c>
      <c r="N155" s="91">
        <v>0.61419999999999997</v>
      </c>
      <c r="O155" s="91">
        <v>1.0068999999999999</v>
      </c>
      <c r="P155" s="18">
        <f t="shared" ref="P155:P160" si="204">ROUND(Q155*3,2)</f>
        <v>282885.87</v>
      </c>
      <c r="Q155" s="38">
        <f t="shared" ref="Q155:Q160" si="205">ROUND(G155*N155/12,2)</f>
        <v>94295.29</v>
      </c>
      <c r="R155" s="91">
        <v>0.61419999999999997</v>
      </c>
      <c r="S155" s="91">
        <v>1.0068999999999999</v>
      </c>
      <c r="T155" s="18">
        <f t="shared" ref="T155:T160" si="206">ROUND(U155*3,2)</f>
        <v>282885.87</v>
      </c>
      <c r="U155" s="38">
        <f t="shared" ref="U155:U160" si="207">ROUND(G155*R155/12,2)</f>
        <v>94295.29</v>
      </c>
      <c r="V155" s="91">
        <v>0.61419999999999997</v>
      </c>
      <c r="W155" s="91">
        <v>1.0068999999999999</v>
      </c>
      <c r="X155" s="18">
        <f t="shared" ref="X155:X160" si="208">ROUND(Y155*3,2)</f>
        <v>282885.87</v>
      </c>
      <c r="Y155" s="38">
        <f t="shared" ref="Y155:Y160" si="209">ROUND(G155*V155/12,2)</f>
        <v>94295.29</v>
      </c>
    </row>
    <row r="156" spans="1:25" x14ac:dyDescent="0.25">
      <c r="A156" s="101">
        <v>110</v>
      </c>
      <c r="B156" s="10" t="s">
        <v>98</v>
      </c>
      <c r="C156" s="14">
        <v>101</v>
      </c>
      <c r="D156" s="16" t="s">
        <v>10</v>
      </c>
      <c r="E156" s="26">
        <v>1230500</v>
      </c>
      <c r="F156" s="115">
        <v>1.4972000000000001</v>
      </c>
      <c r="G156" s="18">
        <v>1842304.6</v>
      </c>
      <c r="H156" s="22" t="s">
        <v>151</v>
      </c>
      <c r="I156" s="54">
        <f t="shared" si="202"/>
        <v>964997.34000000008</v>
      </c>
      <c r="J156" s="91">
        <v>0.52</v>
      </c>
      <c r="K156" s="91">
        <v>1.0073000000000001</v>
      </c>
      <c r="L156" s="18">
        <f t="shared" si="203"/>
        <v>241247.94</v>
      </c>
      <c r="M156" s="38">
        <v>80415.98</v>
      </c>
      <c r="N156" s="91">
        <v>0.52380000000000004</v>
      </c>
      <c r="O156" s="91">
        <v>1.0073000000000001</v>
      </c>
      <c r="P156" s="18">
        <f t="shared" si="204"/>
        <v>241249.8</v>
      </c>
      <c r="Q156" s="38">
        <f t="shared" si="205"/>
        <v>80416.600000000006</v>
      </c>
      <c r="R156" s="91">
        <v>0.52380000000000004</v>
      </c>
      <c r="S156" s="91">
        <v>1.0073000000000001</v>
      </c>
      <c r="T156" s="18">
        <f t="shared" si="206"/>
        <v>241249.8</v>
      </c>
      <c r="U156" s="38">
        <f t="shared" si="207"/>
        <v>80416.600000000006</v>
      </c>
      <c r="V156" s="91">
        <v>0.52380000000000004</v>
      </c>
      <c r="W156" s="91">
        <v>1.0073000000000001</v>
      </c>
      <c r="X156" s="18">
        <f t="shared" si="208"/>
        <v>241249.8</v>
      </c>
      <c r="Y156" s="38">
        <f t="shared" si="209"/>
        <v>80416.600000000006</v>
      </c>
    </row>
    <row r="157" spans="1:25" x14ac:dyDescent="0.25">
      <c r="A157" s="101">
        <v>111</v>
      </c>
      <c r="B157" s="10" t="s">
        <v>99</v>
      </c>
      <c r="C157" s="14">
        <v>120</v>
      </c>
      <c r="D157" s="16" t="s">
        <v>10</v>
      </c>
      <c r="E157" s="26">
        <v>1230500</v>
      </c>
      <c r="F157" s="115">
        <v>1.4972000000000001</v>
      </c>
      <c r="G157" s="18">
        <v>1842304.6</v>
      </c>
      <c r="H157" s="22" t="s">
        <v>151</v>
      </c>
      <c r="I157" s="54">
        <f t="shared" si="202"/>
        <v>1131187.05</v>
      </c>
      <c r="J157" s="91">
        <v>0.61</v>
      </c>
      <c r="K157" s="91">
        <v>1.0065999999999999</v>
      </c>
      <c r="L157" s="18">
        <f t="shared" si="203"/>
        <v>282805.74</v>
      </c>
      <c r="M157" s="38">
        <v>94268.58</v>
      </c>
      <c r="N157" s="91">
        <v>0.61399999999999999</v>
      </c>
      <c r="O157" s="91">
        <v>1.0065999999999999</v>
      </c>
      <c r="P157" s="18">
        <f t="shared" si="204"/>
        <v>282793.77</v>
      </c>
      <c r="Q157" s="38">
        <f t="shared" si="205"/>
        <v>94264.59</v>
      </c>
      <c r="R157" s="91">
        <v>0.61399999999999999</v>
      </c>
      <c r="S157" s="91">
        <v>1.0065999999999999</v>
      </c>
      <c r="T157" s="18">
        <f t="shared" si="206"/>
        <v>282793.77</v>
      </c>
      <c r="U157" s="38">
        <f t="shared" si="207"/>
        <v>94264.59</v>
      </c>
      <c r="V157" s="91">
        <v>0.61399999999999999</v>
      </c>
      <c r="W157" s="91">
        <v>1.0065999999999999</v>
      </c>
      <c r="X157" s="18">
        <f t="shared" si="208"/>
        <v>282793.77</v>
      </c>
      <c r="Y157" s="38">
        <f t="shared" si="209"/>
        <v>94264.59</v>
      </c>
    </row>
    <row r="158" spans="1:25" x14ac:dyDescent="0.25">
      <c r="A158" s="101">
        <v>112</v>
      </c>
      <c r="B158" s="10" t="s">
        <v>100</v>
      </c>
      <c r="C158" s="14">
        <v>149</v>
      </c>
      <c r="D158" s="16" t="s">
        <v>10</v>
      </c>
      <c r="E158" s="26">
        <v>1230500</v>
      </c>
      <c r="F158" s="115">
        <v>1.4972000000000001</v>
      </c>
      <c r="G158" s="18">
        <v>1842304.6</v>
      </c>
      <c r="H158" s="22" t="s">
        <v>151</v>
      </c>
      <c r="I158" s="54">
        <f t="shared" si="202"/>
        <v>1137430.08</v>
      </c>
      <c r="J158" s="91">
        <v>0.61</v>
      </c>
      <c r="K158" s="91">
        <v>1.0121</v>
      </c>
      <c r="L158" s="18">
        <f t="shared" si="203"/>
        <v>284350.95</v>
      </c>
      <c r="M158" s="38">
        <v>94783.65</v>
      </c>
      <c r="N158" s="91">
        <v>0.61739999999999995</v>
      </c>
      <c r="O158" s="91">
        <v>1.0121</v>
      </c>
      <c r="P158" s="18">
        <f t="shared" si="204"/>
        <v>284359.71000000002</v>
      </c>
      <c r="Q158" s="38">
        <f t="shared" si="205"/>
        <v>94786.57</v>
      </c>
      <c r="R158" s="91">
        <v>0.61739999999999995</v>
      </c>
      <c r="S158" s="91">
        <v>1.0121</v>
      </c>
      <c r="T158" s="18">
        <f t="shared" si="206"/>
        <v>284359.71000000002</v>
      </c>
      <c r="U158" s="38">
        <f t="shared" si="207"/>
        <v>94786.57</v>
      </c>
      <c r="V158" s="91">
        <v>0.61739999999999995</v>
      </c>
      <c r="W158" s="91">
        <v>1.0121</v>
      </c>
      <c r="X158" s="18">
        <f t="shared" si="208"/>
        <v>284359.71000000002</v>
      </c>
      <c r="Y158" s="38">
        <f t="shared" si="209"/>
        <v>94786.57</v>
      </c>
    </row>
    <row r="159" spans="1:25" x14ac:dyDescent="0.25">
      <c r="A159" s="101">
        <v>113</v>
      </c>
      <c r="B159" s="10" t="s">
        <v>102</v>
      </c>
      <c r="C159" s="14">
        <v>374</v>
      </c>
      <c r="D159" s="16" t="s">
        <v>10</v>
      </c>
      <c r="E159" s="26">
        <v>1230500</v>
      </c>
      <c r="F159" s="115">
        <v>1.4972000000000001</v>
      </c>
      <c r="G159" s="18">
        <v>1842304.6</v>
      </c>
      <c r="H159" s="22" t="s">
        <v>151</v>
      </c>
      <c r="I159" s="54">
        <f t="shared" si="202"/>
        <v>1523941.5</v>
      </c>
      <c r="J159" s="91">
        <v>0.81</v>
      </c>
      <c r="K159" s="91">
        <v>1.0212000000000001</v>
      </c>
      <c r="L159" s="18">
        <f t="shared" si="203"/>
        <v>380975.7</v>
      </c>
      <c r="M159" s="38">
        <v>126991.9</v>
      </c>
      <c r="N159" s="91">
        <v>0.82720000000000005</v>
      </c>
      <c r="O159" s="91">
        <v>1.0212000000000001</v>
      </c>
      <c r="P159" s="18">
        <f t="shared" si="204"/>
        <v>380988.6</v>
      </c>
      <c r="Q159" s="38">
        <f t="shared" si="205"/>
        <v>126996.2</v>
      </c>
      <c r="R159" s="91">
        <v>0.82720000000000005</v>
      </c>
      <c r="S159" s="91">
        <v>1.0212000000000001</v>
      </c>
      <c r="T159" s="18">
        <f t="shared" si="206"/>
        <v>380988.6</v>
      </c>
      <c r="U159" s="38">
        <f t="shared" si="207"/>
        <v>126996.2</v>
      </c>
      <c r="V159" s="91">
        <v>0.82720000000000005</v>
      </c>
      <c r="W159" s="91">
        <v>1.0212000000000001</v>
      </c>
      <c r="X159" s="18">
        <f t="shared" si="208"/>
        <v>380988.6</v>
      </c>
      <c r="Y159" s="38">
        <f t="shared" si="209"/>
        <v>126996.2</v>
      </c>
    </row>
    <row r="160" spans="1:25" x14ac:dyDescent="0.25">
      <c r="A160" s="101">
        <v>114</v>
      </c>
      <c r="B160" s="10" t="s">
        <v>103</v>
      </c>
      <c r="C160" s="14">
        <v>239</v>
      </c>
      <c r="D160" s="16" t="s">
        <v>10</v>
      </c>
      <c r="E160" s="26">
        <v>1230500</v>
      </c>
      <c r="F160" s="115">
        <v>1.4972000000000001</v>
      </c>
      <c r="G160" s="18">
        <v>1842304.6</v>
      </c>
      <c r="H160" s="22" t="s">
        <v>151</v>
      </c>
      <c r="I160" s="54">
        <f t="shared" si="202"/>
        <v>1513278.66</v>
      </c>
      <c r="J160" s="91">
        <v>0.81</v>
      </c>
      <c r="K160" s="91">
        <v>1.0141</v>
      </c>
      <c r="L160" s="18">
        <f t="shared" si="203"/>
        <v>378326.91</v>
      </c>
      <c r="M160" s="38">
        <v>126108.97</v>
      </c>
      <c r="N160" s="91">
        <v>0.82140000000000002</v>
      </c>
      <c r="O160" s="91">
        <v>1.0141</v>
      </c>
      <c r="P160" s="18">
        <f t="shared" si="204"/>
        <v>378317.25</v>
      </c>
      <c r="Q160" s="38">
        <f t="shared" si="205"/>
        <v>126105.75</v>
      </c>
      <c r="R160" s="91">
        <v>0.82140000000000002</v>
      </c>
      <c r="S160" s="91">
        <v>1.0141</v>
      </c>
      <c r="T160" s="18">
        <f t="shared" si="206"/>
        <v>378317.25</v>
      </c>
      <c r="U160" s="38">
        <f t="shared" si="207"/>
        <v>126105.75</v>
      </c>
      <c r="V160" s="91">
        <v>0.82140000000000002</v>
      </c>
      <c r="W160" s="91">
        <v>1.0141</v>
      </c>
      <c r="X160" s="18">
        <f t="shared" si="208"/>
        <v>378317.25</v>
      </c>
      <c r="Y160" s="38">
        <f t="shared" si="209"/>
        <v>126105.75</v>
      </c>
    </row>
    <row r="161" spans="1:25" ht="15.75" customHeight="1" x14ac:dyDescent="0.25">
      <c r="A161" s="148" t="s">
        <v>172</v>
      </c>
      <c r="B161" s="149"/>
      <c r="C161" s="149"/>
      <c r="D161" s="149"/>
      <c r="E161" s="97"/>
      <c r="F161" s="119"/>
      <c r="G161" s="18"/>
      <c r="H161" s="22"/>
      <c r="I161" s="54"/>
      <c r="J161" s="91"/>
      <c r="K161" s="91"/>
      <c r="L161" s="18"/>
      <c r="M161" s="38"/>
      <c r="N161" s="91"/>
      <c r="O161" s="91"/>
      <c r="P161" s="18"/>
      <c r="Q161" s="38"/>
      <c r="R161" s="91"/>
      <c r="S161" s="91"/>
      <c r="T161" s="18"/>
      <c r="U161" s="38"/>
      <c r="V161" s="91"/>
      <c r="W161" s="91"/>
      <c r="X161" s="18"/>
      <c r="Y161" s="38"/>
    </row>
    <row r="162" spans="1:25" x14ac:dyDescent="0.25">
      <c r="A162" s="101">
        <v>115</v>
      </c>
      <c r="B162" s="10" t="s">
        <v>105</v>
      </c>
      <c r="C162" s="7">
        <v>1046</v>
      </c>
      <c r="D162" s="16" t="s">
        <v>10</v>
      </c>
      <c r="E162" s="26">
        <v>2460900</v>
      </c>
      <c r="F162" s="115">
        <v>1.4972000000000001</v>
      </c>
      <c r="G162" s="18">
        <v>3684459.48</v>
      </c>
      <c r="H162" s="22" t="s">
        <v>151</v>
      </c>
      <c r="I162" s="54">
        <f t="shared" ref="I162" si="210">L162+P162+T162+X162</f>
        <v>2453441.0699999998</v>
      </c>
      <c r="J162" s="91">
        <v>0.64</v>
      </c>
      <c r="K162" s="91">
        <v>1.0404</v>
      </c>
      <c r="L162" s="18">
        <f t="shared" ref="L162" si="211">ROUND(M162*3,2)</f>
        <v>613329.87</v>
      </c>
      <c r="M162" s="38">
        <v>204443.29</v>
      </c>
      <c r="N162" s="91">
        <v>0.66590000000000005</v>
      </c>
      <c r="O162" s="91">
        <v>1.0404</v>
      </c>
      <c r="P162" s="18">
        <f t="shared" ref="P162" si="212">ROUND(Q162*3,2)</f>
        <v>613370.4</v>
      </c>
      <c r="Q162" s="38">
        <f>ROUND(G162*N162/12,2)</f>
        <v>204456.8</v>
      </c>
      <c r="R162" s="91">
        <v>0.66590000000000005</v>
      </c>
      <c r="S162" s="91">
        <v>1.0404</v>
      </c>
      <c r="T162" s="18">
        <f t="shared" ref="T162" si="213">ROUND(U162*3,2)</f>
        <v>613370.4</v>
      </c>
      <c r="U162" s="38">
        <f t="shared" ref="U162" si="214">ROUND(G162*R162/12,2)</f>
        <v>204456.8</v>
      </c>
      <c r="V162" s="91">
        <v>0.66590000000000005</v>
      </c>
      <c r="W162" s="91">
        <v>1.0404</v>
      </c>
      <c r="X162" s="18">
        <f t="shared" ref="X162" si="215">ROUND(Y162*3,2)</f>
        <v>613370.4</v>
      </c>
      <c r="Y162" s="38">
        <f t="shared" ref="Y162" si="216">ROUND(G162*V162/12,2)</f>
        <v>204456.8</v>
      </c>
    </row>
    <row r="163" spans="1:25" ht="27" customHeight="1" x14ac:dyDescent="0.25">
      <c r="A163" s="146" t="s">
        <v>135</v>
      </c>
      <c r="B163" s="147"/>
      <c r="C163" s="16">
        <f>SUM(C165:C173)</f>
        <v>2003</v>
      </c>
      <c r="D163" s="25"/>
      <c r="E163" s="33"/>
      <c r="F163" s="116"/>
      <c r="G163" s="28">
        <f>SUM(G165:G173)</f>
        <v>18638629.599999998</v>
      </c>
      <c r="H163" s="22"/>
      <c r="I163" s="55">
        <f>SUM(I165:I173)</f>
        <v>13059107.370000001</v>
      </c>
      <c r="J163" s="92"/>
      <c r="K163" s="92"/>
      <c r="L163" s="28">
        <f t="shared" ref="L163:M163" si="217">SUM(L165:L173)</f>
        <v>3253557.42</v>
      </c>
      <c r="M163" s="52">
        <f t="shared" si="217"/>
        <v>1084519.1400000001</v>
      </c>
      <c r="N163" s="92"/>
      <c r="O163" s="92"/>
      <c r="P163" s="28">
        <f t="shared" ref="P163:Q163" si="218">SUM(P165:P173)</f>
        <v>3268516.6500000004</v>
      </c>
      <c r="Q163" s="52">
        <f t="shared" si="218"/>
        <v>1089505.5500000003</v>
      </c>
      <c r="R163" s="92"/>
      <c r="S163" s="92"/>
      <c r="T163" s="28">
        <f t="shared" ref="T163:U163" si="219">SUM(T165:T173)</f>
        <v>3268516.6500000004</v>
      </c>
      <c r="U163" s="52">
        <f t="shared" si="219"/>
        <v>1089505.5500000003</v>
      </c>
      <c r="V163" s="92"/>
      <c r="W163" s="92"/>
      <c r="X163" s="28">
        <f t="shared" ref="X163:Y163" si="220">SUM(X165:X173)</f>
        <v>3268516.6500000004</v>
      </c>
      <c r="Y163" s="52">
        <f t="shared" si="220"/>
        <v>1089505.5500000003</v>
      </c>
    </row>
    <row r="164" spans="1:25" ht="15.75" customHeight="1" x14ac:dyDescent="0.25">
      <c r="A164" s="140" t="s">
        <v>3</v>
      </c>
      <c r="B164" s="141"/>
      <c r="C164" s="141"/>
      <c r="D164" s="142"/>
      <c r="E164" s="10"/>
      <c r="F164" s="115"/>
      <c r="G164" s="18"/>
      <c r="H164" s="22"/>
      <c r="I164" s="54"/>
      <c r="J164" s="91"/>
      <c r="K164" s="91"/>
      <c r="L164" s="18"/>
      <c r="M164" s="38"/>
      <c r="N164" s="91"/>
      <c r="O164" s="91"/>
      <c r="P164" s="18"/>
      <c r="Q164" s="38"/>
      <c r="R164" s="91"/>
      <c r="S164" s="91"/>
      <c r="T164" s="18"/>
      <c r="U164" s="38"/>
      <c r="V164" s="91"/>
      <c r="W164" s="91"/>
      <c r="X164" s="18"/>
      <c r="Y164" s="38"/>
    </row>
    <row r="165" spans="1:25" x14ac:dyDescent="0.25">
      <c r="A165" s="101">
        <v>116</v>
      </c>
      <c r="B165" s="10" t="s">
        <v>144</v>
      </c>
      <c r="C165" s="7">
        <v>65</v>
      </c>
      <c r="D165" s="16" t="s">
        <v>10</v>
      </c>
      <c r="E165" s="26">
        <v>1230500</v>
      </c>
      <c r="F165" s="115">
        <v>1.8934</v>
      </c>
      <c r="G165" s="18">
        <v>2329828.7000000002</v>
      </c>
      <c r="H165" s="22" t="s">
        <v>151</v>
      </c>
      <c r="I165" s="54">
        <f t="shared" ref="I165" si="221">L165+P165+T165+X165</f>
        <v>1164914.3999999999</v>
      </c>
      <c r="J165" s="91">
        <v>0.5</v>
      </c>
      <c r="K165" s="91">
        <v>1</v>
      </c>
      <c r="L165" s="18">
        <f t="shared" ref="L165" si="222">ROUND(M165*3,2)</f>
        <v>291228.59999999998</v>
      </c>
      <c r="M165" s="38">
        <v>97076.2</v>
      </c>
      <c r="N165" s="91">
        <v>0.5</v>
      </c>
      <c r="O165" s="91">
        <v>1</v>
      </c>
      <c r="P165" s="18">
        <f t="shared" ref="P165" si="223">ROUND(Q165*3,2)</f>
        <v>291228.59999999998</v>
      </c>
      <c r="Q165" s="38">
        <f>ROUND(G165*N165/12,2)</f>
        <v>97076.2</v>
      </c>
      <c r="R165" s="91">
        <v>0.5</v>
      </c>
      <c r="S165" s="91">
        <v>1</v>
      </c>
      <c r="T165" s="18">
        <f t="shared" ref="T165" si="224">ROUND(U165*3,2)</f>
        <v>291228.59999999998</v>
      </c>
      <c r="U165" s="38">
        <f t="shared" ref="U165" si="225">ROUND(G165*R165/12,2)</f>
        <v>97076.2</v>
      </c>
      <c r="V165" s="91">
        <v>0.5</v>
      </c>
      <c r="W165" s="91">
        <v>1</v>
      </c>
      <c r="X165" s="18">
        <f t="shared" ref="X165" si="226">ROUND(Y165*3,2)</f>
        <v>291228.59999999998</v>
      </c>
      <c r="Y165" s="38">
        <f t="shared" ref="Y165" si="227">ROUND(G165*V165/12,2)</f>
        <v>97076.2</v>
      </c>
    </row>
    <row r="166" spans="1:25" ht="15.75" customHeight="1" x14ac:dyDescent="0.25">
      <c r="A166" s="140" t="s">
        <v>171</v>
      </c>
      <c r="B166" s="141"/>
      <c r="C166" s="141"/>
      <c r="D166" s="142"/>
      <c r="E166" s="32"/>
      <c r="F166" s="115"/>
      <c r="G166" s="18"/>
      <c r="H166" s="22"/>
      <c r="I166" s="54"/>
      <c r="J166" s="91"/>
      <c r="K166" s="91"/>
      <c r="L166" s="18"/>
      <c r="M166" s="38"/>
      <c r="N166" s="91"/>
      <c r="O166" s="91"/>
      <c r="P166" s="18"/>
      <c r="Q166" s="38"/>
      <c r="R166" s="91"/>
      <c r="S166" s="91"/>
      <c r="T166" s="18"/>
      <c r="U166" s="38"/>
      <c r="V166" s="91"/>
      <c r="W166" s="91"/>
      <c r="X166" s="18"/>
      <c r="Y166" s="38"/>
    </row>
    <row r="167" spans="1:25" x14ac:dyDescent="0.25">
      <c r="A167" s="101">
        <v>117</v>
      </c>
      <c r="B167" s="10" t="s">
        <v>140</v>
      </c>
      <c r="C167" s="7">
        <v>320</v>
      </c>
      <c r="D167" s="16" t="s">
        <v>10</v>
      </c>
      <c r="E167" s="26">
        <v>1230500</v>
      </c>
      <c r="F167" s="115">
        <v>1.8934</v>
      </c>
      <c r="G167" s="18">
        <v>2329828.7000000002</v>
      </c>
      <c r="H167" s="22" t="s">
        <v>151</v>
      </c>
      <c r="I167" s="54">
        <f t="shared" ref="I167:I173" si="228">L167+P167+T167+X167</f>
        <v>978528</v>
      </c>
      <c r="J167" s="91">
        <v>0.42</v>
      </c>
      <c r="K167" s="91">
        <v>1</v>
      </c>
      <c r="L167" s="18">
        <f t="shared" ref="L167:L173" si="229">ROUND(M167*3,2)</f>
        <v>244632</v>
      </c>
      <c r="M167" s="38">
        <v>81544</v>
      </c>
      <c r="N167" s="91">
        <v>0.42</v>
      </c>
      <c r="O167" s="91">
        <v>1</v>
      </c>
      <c r="P167" s="18">
        <f t="shared" ref="P167:P173" si="230">ROUND(Q167*3,2)</f>
        <v>244632</v>
      </c>
      <c r="Q167" s="38">
        <f t="shared" ref="Q167:Q173" si="231">ROUND(G167*N167/12,2)</f>
        <v>81544</v>
      </c>
      <c r="R167" s="91">
        <v>0.42</v>
      </c>
      <c r="S167" s="91">
        <v>1</v>
      </c>
      <c r="T167" s="18">
        <f t="shared" ref="T167:T173" si="232">ROUND(U167*3,2)</f>
        <v>244632</v>
      </c>
      <c r="U167" s="38">
        <f t="shared" ref="U167:U173" si="233">ROUND(G167*R167/12,2)</f>
        <v>81544</v>
      </c>
      <c r="V167" s="91">
        <v>0.42</v>
      </c>
      <c r="W167" s="91">
        <v>1</v>
      </c>
      <c r="X167" s="18">
        <f t="shared" ref="X167:X173" si="234">ROUND(Y167*3,2)</f>
        <v>244632</v>
      </c>
      <c r="Y167" s="38">
        <f t="shared" ref="Y167:Y173" si="235">ROUND(G167*V167/12,2)</f>
        <v>81544</v>
      </c>
    </row>
    <row r="168" spans="1:25" x14ac:dyDescent="0.25">
      <c r="A168" s="101">
        <v>118</v>
      </c>
      <c r="B168" s="10" t="s">
        <v>141</v>
      </c>
      <c r="C168" s="7">
        <v>411</v>
      </c>
      <c r="D168" s="16" t="s">
        <v>10</v>
      </c>
      <c r="E168" s="26">
        <v>1230500</v>
      </c>
      <c r="F168" s="115">
        <v>1.8934</v>
      </c>
      <c r="G168" s="18">
        <v>2329828.7000000002</v>
      </c>
      <c r="H168" s="22" t="s">
        <v>151</v>
      </c>
      <c r="I168" s="54">
        <f t="shared" si="228"/>
        <v>1436966.07</v>
      </c>
      <c r="J168" s="91">
        <v>0.61</v>
      </c>
      <c r="K168" s="91">
        <v>1.0016</v>
      </c>
      <c r="L168" s="18">
        <f t="shared" si="229"/>
        <v>355867.35</v>
      </c>
      <c r="M168" s="38">
        <v>118622.45</v>
      </c>
      <c r="N168" s="91">
        <v>0.61870000000000003</v>
      </c>
      <c r="O168" s="91">
        <v>1.0143</v>
      </c>
      <c r="P168" s="18">
        <f t="shared" si="230"/>
        <v>360366.24</v>
      </c>
      <c r="Q168" s="38">
        <f t="shared" si="231"/>
        <v>120122.08</v>
      </c>
      <c r="R168" s="91">
        <v>0.61870000000000003</v>
      </c>
      <c r="S168" s="91">
        <v>1.0143</v>
      </c>
      <c r="T168" s="18">
        <f t="shared" si="232"/>
        <v>360366.24</v>
      </c>
      <c r="U168" s="38">
        <f t="shared" si="233"/>
        <v>120122.08</v>
      </c>
      <c r="V168" s="91">
        <v>0.61870000000000003</v>
      </c>
      <c r="W168" s="91">
        <v>1.0143</v>
      </c>
      <c r="X168" s="18">
        <f t="shared" si="234"/>
        <v>360366.24</v>
      </c>
      <c r="Y168" s="38">
        <f t="shared" si="235"/>
        <v>120122.08</v>
      </c>
    </row>
    <row r="169" spans="1:25" x14ac:dyDescent="0.25">
      <c r="A169" s="101">
        <v>119</v>
      </c>
      <c r="B169" s="10" t="s">
        <v>142</v>
      </c>
      <c r="C169" s="7">
        <v>321</v>
      </c>
      <c r="D169" s="16" t="s">
        <v>10</v>
      </c>
      <c r="E169" s="26">
        <v>1230500</v>
      </c>
      <c r="F169" s="115">
        <v>1.8934</v>
      </c>
      <c r="G169" s="18">
        <v>2329828.7000000002</v>
      </c>
      <c r="H169" s="22" t="s">
        <v>151</v>
      </c>
      <c r="I169" s="54">
        <f t="shared" si="228"/>
        <v>1900119.72</v>
      </c>
      <c r="J169" s="91">
        <v>0.81</v>
      </c>
      <c r="K169" s="91">
        <v>1.0007999999999999</v>
      </c>
      <c r="L169" s="18">
        <f t="shared" si="229"/>
        <v>472167.75</v>
      </c>
      <c r="M169" s="38">
        <v>157389.25</v>
      </c>
      <c r="N169" s="91">
        <v>0.81720000000000004</v>
      </c>
      <c r="O169" s="91">
        <v>1.0088999999999999</v>
      </c>
      <c r="P169" s="18">
        <f t="shared" si="230"/>
        <v>475983.99</v>
      </c>
      <c r="Q169" s="38">
        <f t="shared" si="231"/>
        <v>158661.32999999999</v>
      </c>
      <c r="R169" s="91">
        <v>0.81720000000000004</v>
      </c>
      <c r="S169" s="91">
        <v>1.0088999999999999</v>
      </c>
      <c r="T169" s="18">
        <f t="shared" si="232"/>
        <v>475983.99</v>
      </c>
      <c r="U169" s="38">
        <f t="shared" si="233"/>
        <v>158661.32999999999</v>
      </c>
      <c r="V169" s="91">
        <v>0.81720000000000004</v>
      </c>
      <c r="W169" s="91">
        <v>1.0088999999999999</v>
      </c>
      <c r="X169" s="18">
        <f t="shared" si="234"/>
        <v>475983.99</v>
      </c>
      <c r="Y169" s="38">
        <f t="shared" si="235"/>
        <v>158661.32999999999</v>
      </c>
    </row>
    <row r="170" spans="1:25" x14ac:dyDescent="0.25">
      <c r="A170" s="101">
        <v>120</v>
      </c>
      <c r="B170" s="10" t="s">
        <v>143</v>
      </c>
      <c r="C170" s="7">
        <v>179</v>
      </c>
      <c r="D170" s="16" t="s">
        <v>10</v>
      </c>
      <c r="E170" s="26">
        <v>1230500</v>
      </c>
      <c r="F170" s="115">
        <v>1.8934</v>
      </c>
      <c r="G170" s="18">
        <v>2329828.7000000002</v>
      </c>
      <c r="H170" s="22" t="s">
        <v>151</v>
      </c>
      <c r="I170" s="54">
        <f t="shared" si="228"/>
        <v>1895845.65</v>
      </c>
      <c r="J170" s="91">
        <v>0.81</v>
      </c>
      <c r="K170" s="91">
        <v>1.0009999999999999</v>
      </c>
      <c r="L170" s="18">
        <f t="shared" si="229"/>
        <v>472262.1</v>
      </c>
      <c r="M170" s="38">
        <v>157420.70000000001</v>
      </c>
      <c r="N170" s="91">
        <v>0.81469999999999998</v>
      </c>
      <c r="O170" s="91">
        <v>1.0058</v>
      </c>
      <c r="P170" s="18">
        <f t="shared" si="230"/>
        <v>474527.85</v>
      </c>
      <c r="Q170" s="38">
        <f t="shared" si="231"/>
        <v>158175.95000000001</v>
      </c>
      <c r="R170" s="91">
        <v>0.81469999999999998</v>
      </c>
      <c r="S170" s="91">
        <v>1.0058</v>
      </c>
      <c r="T170" s="18">
        <f t="shared" si="232"/>
        <v>474527.85</v>
      </c>
      <c r="U170" s="38">
        <f t="shared" si="233"/>
        <v>158175.95000000001</v>
      </c>
      <c r="V170" s="91">
        <v>0.81469999999999998</v>
      </c>
      <c r="W170" s="91">
        <v>1.0058</v>
      </c>
      <c r="X170" s="18">
        <f t="shared" si="234"/>
        <v>474527.85</v>
      </c>
      <c r="Y170" s="38">
        <f t="shared" si="235"/>
        <v>158175.95000000001</v>
      </c>
    </row>
    <row r="171" spans="1:25" x14ac:dyDescent="0.25">
      <c r="A171" s="101">
        <v>121</v>
      </c>
      <c r="B171" s="10" t="s">
        <v>145</v>
      </c>
      <c r="C171" s="7">
        <v>173</v>
      </c>
      <c r="D171" s="16" t="s">
        <v>10</v>
      </c>
      <c r="E171" s="26">
        <v>1230500</v>
      </c>
      <c r="F171" s="115">
        <v>1.8934</v>
      </c>
      <c r="G171" s="18">
        <v>2329828.7000000002</v>
      </c>
      <c r="H171" s="22" t="s">
        <v>151</v>
      </c>
      <c r="I171" s="54">
        <f t="shared" si="228"/>
        <v>1890254.1300000001</v>
      </c>
      <c r="J171" s="91">
        <v>0.81</v>
      </c>
      <c r="K171" s="91">
        <v>1.0009999999999999</v>
      </c>
      <c r="L171" s="18">
        <f t="shared" si="229"/>
        <v>472262.1</v>
      </c>
      <c r="M171" s="38">
        <v>157420.70000000001</v>
      </c>
      <c r="N171" s="91">
        <v>0.8115</v>
      </c>
      <c r="O171" s="91">
        <v>1.0019</v>
      </c>
      <c r="P171" s="18">
        <f t="shared" si="230"/>
        <v>472664.01</v>
      </c>
      <c r="Q171" s="38">
        <f t="shared" si="231"/>
        <v>157554.67000000001</v>
      </c>
      <c r="R171" s="91">
        <v>0.8115</v>
      </c>
      <c r="S171" s="91">
        <v>1.0019</v>
      </c>
      <c r="T171" s="18">
        <f t="shared" si="232"/>
        <v>472664.01</v>
      </c>
      <c r="U171" s="38">
        <f t="shared" si="233"/>
        <v>157554.67000000001</v>
      </c>
      <c r="V171" s="91">
        <v>0.8115</v>
      </c>
      <c r="W171" s="91">
        <v>1.0019</v>
      </c>
      <c r="X171" s="18">
        <f t="shared" si="234"/>
        <v>472664.01</v>
      </c>
      <c r="Y171" s="38">
        <f t="shared" si="235"/>
        <v>157554.67000000001</v>
      </c>
    </row>
    <row r="172" spans="1:25" x14ac:dyDescent="0.25">
      <c r="A172" s="101">
        <v>122</v>
      </c>
      <c r="B172" s="10" t="s">
        <v>146</v>
      </c>
      <c r="C172" s="7">
        <v>122</v>
      </c>
      <c r="D172" s="16" t="s">
        <v>10</v>
      </c>
      <c r="E172" s="26">
        <v>1230500</v>
      </c>
      <c r="F172" s="115">
        <v>1.8934</v>
      </c>
      <c r="G172" s="18">
        <v>2329828.7000000002</v>
      </c>
      <c r="H172" s="22" t="s">
        <v>151</v>
      </c>
      <c r="I172" s="54">
        <f t="shared" si="228"/>
        <v>1888398.3900000001</v>
      </c>
      <c r="J172" s="91">
        <v>0.81</v>
      </c>
      <c r="K172" s="91">
        <v>1.0004</v>
      </c>
      <c r="L172" s="18">
        <f t="shared" si="229"/>
        <v>471979.02</v>
      </c>
      <c r="M172" s="38">
        <v>157326.34</v>
      </c>
      <c r="N172" s="91">
        <v>0.81059999999999999</v>
      </c>
      <c r="O172" s="91">
        <v>1.0007999999999999</v>
      </c>
      <c r="P172" s="18">
        <f t="shared" si="230"/>
        <v>472139.79</v>
      </c>
      <c r="Q172" s="38">
        <f t="shared" si="231"/>
        <v>157379.93</v>
      </c>
      <c r="R172" s="91">
        <v>0.81059999999999999</v>
      </c>
      <c r="S172" s="91">
        <v>1.0007999999999999</v>
      </c>
      <c r="T172" s="18">
        <f t="shared" si="232"/>
        <v>472139.79</v>
      </c>
      <c r="U172" s="38">
        <f t="shared" si="233"/>
        <v>157379.93</v>
      </c>
      <c r="V172" s="91">
        <v>0.81059999999999999</v>
      </c>
      <c r="W172" s="91">
        <v>1.0007999999999999</v>
      </c>
      <c r="X172" s="18">
        <f t="shared" si="234"/>
        <v>472139.79</v>
      </c>
      <c r="Y172" s="38">
        <f t="shared" si="235"/>
        <v>157379.93</v>
      </c>
    </row>
    <row r="173" spans="1:25" x14ac:dyDescent="0.25">
      <c r="A173" s="101">
        <v>123</v>
      </c>
      <c r="B173" s="10" t="s">
        <v>147</v>
      </c>
      <c r="C173" s="7">
        <v>412</v>
      </c>
      <c r="D173" s="16" t="s">
        <v>10</v>
      </c>
      <c r="E173" s="26">
        <v>1230500</v>
      </c>
      <c r="F173" s="115">
        <v>1.8934</v>
      </c>
      <c r="G173" s="18">
        <v>2329828.7000000002</v>
      </c>
      <c r="H173" s="22" t="s">
        <v>151</v>
      </c>
      <c r="I173" s="54">
        <f t="shared" si="228"/>
        <v>1904081.0099999998</v>
      </c>
      <c r="J173" s="91">
        <v>0.81</v>
      </c>
      <c r="K173" s="91">
        <v>1.0028999999999999</v>
      </c>
      <c r="L173" s="18">
        <f t="shared" si="229"/>
        <v>473158.5</v>
      </c>
      <c r="M173" s="38">
        <v>157719.5</v>
      </c>
      <c r="N173" s="91">
        <v>0.81889999999999996</v>
      </c>
      <c r="O173" s="91">
        <v>1.0109999999999999</v>
      </c>
      <c r="P173" s="18">
        <f t="shared" si="230"/>
        <v>476974.17</v>
      </c>
      <c r="Q173" s="38">
        <f t="shared" si="231"/>
        <v>158991.39000000001</v>
      </c>
      <c r="R173" s="91">
        <v>0.81889999999999996</v>
      </c>
      <c r="S173" s="91">
        <v>1.0109999999999999</v>
      </c>
      <c r="T173" s="18">
        <f t="shared" si="232"/>
        <v>476974.17</v>
      </c>
      <c r="U173" s="38">
        <f t="shared" si="233"/>
        <v>158991.39000000001</v>
      </c>
      <c r="V173" s="91">
        <v>0.81889999999999996</v>
      </c>
      <c r="W173" s="91">
        <v>1.0109999999999999</v>
      </c>
      <c r="X173" s="18">
        <f t="shared" si="234"/>
        <v>476974.17</v>
      </c>
      <c r="Y173" s="38">
        <f t="shared" si="235"/>
        <v>158991.39000000001</v>
      </c>
    </row>
    <row r="174" spans="1:25" ht="31.5" customHeight="1" x14ac:dyDescent="0.25">
      <c r="A174" s="146" t="s">
        <v>136</v>
      </c>
      <c r="B174" s="147"/>
      <c r="C174" s="16">
        <f>SUM(C176:C182)</f>
        <v>1997</v>
      </c>
      <c r="D174" s="25"/>
      <c r="E174" s="36"/>
      <c r="F174" s="116"/>
      <c r="G174" s="28">
        <f>SUM(G176:G182)</f>
        <v>11053677.880000001</v>
      </c>
      <c r="H174" s="22"/>
      <c r="I174" s="55">
        <f>SUM(I176:I182)</f>
        <v>7955788.6799999997</v>
      </c>
      <c r="J174" s="92"/>
      <c r="K174" s="92"/>
      <c r="L174" s="28">
        <f t="shared" ref="L174:M174" si="236">SUM(L176:L182)</f>
        <v>2127125.4900000002</v>
      </c>
      <c r="M174" s="52">
        <f t="shared" si="236"/>
        <v>709041.83000000007</v>
      </c>
      <c r="N174" s="92"/>
      <c r="O174" s="92"/>
      <c r="P174" s="28">
        <f t="shared" ref="P174:Q174" si="237">SUM(P176:P182)</f>
        <v>2127148.9500000002</v>
      </c>
      <c r="Q174" s="52">
        <f t="shared" si="237"/>
        <v>709049.65</v>
      </c>
      <c r="R174" s="92"/>
      <c r="S174" s="92"/>
      <c r="T174" s="28">
        <f t="shared" ref="T174:U174" si="238">SUM(T176:T182)</f>
        <v>1758734.0100000002</v>
      </c>
      <c r="U174" s="52">
        <f t="shared" si="238"/>
        <v>586244.66999999993</v>
      </c>
      <c r="V174" s="92"/>
      <c r="W174" s="92"/>
      <c r="X174" s="28">
        <f t="shared" ref="X174:Y174" si="239">SUM(X176:X182)</f>
        <v>1942780.23</v>
      </c>
      <c r="Y174" s="52">
        <f t="shared" si="239"/>
        <v>647593.40999999992</v>
      </c>
    </row>
    <row r="175" spans="1:25" ht="18.75" customHeight="1" x14ac:dyDescent="0.25">
      <c r="A175" s="140" t="s">
        <v>3</v>
      </c>
      <c r="B175" s="141"/>
      <c r="C175" s="141"/>
      <c r="D175" s="142"/>
      <c r="E175" s="36"/>
      <c r="F175" s="116"/>
      <c r="G175" s="28"/>
      <c r="H175" s="22"/>
      <c r="I175" s="55"/>
      <c r="J175" s="92"/>
      <c r="K175" s="92"/>
      <c r="L175" s="28"/>
      <c r="M175" s="52"/>
      <c r="N175" s="92"/>
      <c r="O175" s="92"/>
      <c r="P175" s="28"/>
      <c r="Q175" s="52"/>
      <c r="R175" s="92"/>
      <c r="S175" s="92"/>
      <c r="T175" s="28"/>
      <c r="U175" s="52"/>
      <c r="V175" s="92"/>
      <c r="W175" s="92"/>
      <c r="X175" s="28"/>
      <c r="Y175" s="52"/>
    </row>
    <row r="176" spans="1:25" x14ac:dyDescent="0.25">
      <c r="A176" s="101">
        <v>124</v>
      </c>
      <c r="B176" s="11" t="s">
        <v>167</v>
      </c>
      <c r="C176" s="7">
        <v>84</v>
      </c>
      <c r="D176" s="3" t="s">
        <v>10</v>
      </c>
      <c r="E176" s="27">
        <v>1230500</v>
      </c>
      <c r="F176" s="115">
        <v>1.4972000000000001</v>
      </c>
      <c r="G176" s="18">
        <v>1842304.6</v>
      </c>
      <c r="H176" s="22" t="s">
        <v>151</v>
      </c>
      <c r="I176" s="54">
        <f t="shared" ref="I176" si="240">L176+P176+T176+X176</f>
        <v>1290921.2400000002</v>
      </c>
      <c r="J176" s="91">
        <v>0.9</v>
      </c>
      <c r="K176" s="91">
        <v>1.0016</v>
      </c>
      <c r="L176" s="18">
        <f>ROUND(M176*3,2)</f>
        <v>415181.76</v>
      </c>
      <c r="M176" s="38">
        <v>138393.92000000001</v>
      </c>
      <c r="N176" s="91">
        <v>0.90139999999999998</v>
      </c>
      <c r="O176" s="91">
        <v>1.0016</v>
      </c>
      <c r="P176" s="18">
        <f>ROUND(Q176*3,2)</f>
        <v>415163.34</v>
      </c>
      <c r="Q176" s="38">
        <f>ROUND(G176*N176/12,2)</f>
        <v>138387.78</v>
      </c>
      <c r="R176" s="91">
        <v>0.5</v>
      </c>
      <c r="S176" s="91">
        <v>1</v>
      </c>
      <c r="T176" s="18">
        <f t="shared" ref="T176" si="241">ROUND(U176*3,2)</f>
        <v>230288.07</v>
      </c>
      <c r="U176" s="38">
        <f>ROUND(G176*R176/12,2)</f>
        <v>76762.69</v>
      </c>
      <c r="V176" s="91">
        <v>0.5</v>
      </c>
      <c r="W176" s="91">
        <v>1</v>
      </c>
      <c r="X176" s="18">
        <f t="shared" ref="X176" si="242">ROUND(Y176*3,2)</f>
        <v>230288.07</v>
      </c>
      <c r="Y176" s="38">
        <f t="shared" ref="Y176" si="243">ROUND(G176*V176/12,2)</f>
        <v>76762.69</v>
      </c>
    </row>
    <row r="177" spans="1:25" ht="15.75" customHeight="1" x14ac:dyDescent="0.25">
      <c r="A177" s="140" t="s">
        <v>171</v>
      </c>
      <c r="B177" s="141"/>
      <c r="C177" s="141"/>
      <c r="D177" s="142"/>
      <c r="E177" s="36"/>
      <c r="F177" s="116"/>
      <c r="G177" s="18"/>
      <c r="H177" s="22"/>
      <c r="I177" s="55"/>
      <c r="J177" s="92"/>
      <c r="K177" s="92"/>
      <c r="L177" s="28"/>
      <c r="M177" s="52"/>
      <c r="N177" s="92"/>
      <c r="O177" s="92"/>
      <c r="P177" s="28"/>
      <c r="Q177" s="52"/>
      <c r="R177" s="92"/>
      <c r="S177" s="92"/>
      <c r="T177" s="28"/>
      <c r="U177" s="52"/>
      <c r="V177" s="92"/>
      <c r="W177" s="92"/>
      <c r="X177" s="28"/>
      <c r="Y177" s="52"/>
    </row>
    <row r="178" spans="1:25" x14ac:dyDescent="0.25">
      <c r="A178" s="105">
        <v>125</v>
      </c>
      <c r="B178" s="10" t="s">
        <v>34</v>
      </c>
      <c r="C178" s="7">
        <v>119</v>
      </c>
      <c r="D178" s="17" t="s">
        <v>10</v>
      </c>
      <c r="E178" s="26">
        <v>1230500</v>
      </c>
      <c r="F178" s="115">
        <v>1.4972000000000001</v>
      </c>
      <c r="G178" s="18">
        <v>1842304.6</v>
      </c>
      <c r="H178" s="22" t="s">
        <v>151</v>
      </c>
      <c r="I178" s="54">
        <f t="shared" ref="I178:I180" si="244">L178+P178+T178+X178</f>
        <v>1497774.75</v>
      </c>
      <c r="J178" s="91">
        <v>0.81</v>
      </c>
      <c r="K178" s="91">
        <v>1.0039</v>
      </c>
      <c r="L178" s="18">
        <f t="shared" ref="L178:L180" si="245">ROUND(M178*3,2)</f>
        <v>374521.65</v>
      </c>
      <c r="M178" s="38">
        <v>124840.55</v>
      </c>
      <c r="N178" s="91">
        <v>0.81320000000000003</v>
      </c>
      <c r="O178" s="91">
        <v>1.0039</v>
      </c>
      <c r="P178" s="18">
        <f t="shared" ref="P178:P180" si="246">ROUND(Q178*3,2)</f>
        <v>374540.52</v>
      </c>
      <c r="Q178" s="38">
        <f t="shared" ref="Q178:Q180" si="247">ROUND(G178*N178/12,2)</f>
        <v>124846.84</v>
      </c>
      <c r="R178" s="91">
        <v>0.81279999999999997</v>
      </c>
      <c r="S178" s="91">
        <v>1.0034000000000001</v>
      </c>
      <c r="T178" s="18">
        <f t="shared" ref="T178:T180" si="248">ROUND(U178*3,2)</f>
        <v>374356.29</v>
      </c>
      <c r="U178" s="38">
        <f t="shared" ref="U178:U180" si="249">ROUND(G178*R178/12,2)</f>
        <v>124785.43</v>
      </c>
      <c r="V178" s="91">
        <v>0.81279999999999997</v>
      </c>
      <c r="W178" s="91">
        <v>1.0034000000000001</v>
      </c>
      <c r="X178" s="18">
        <f t="shared" ref="X178:X180" si="250">ROUND(Y178*3,2)</f>
        <v>374356.29</v>
      </c>
      <c r="Y178" s="38">
        <f t="shared" ref="Y178:Y180" si="251">ROUND(G178*V178/12,2)</f>
        <v>124785.43</v>
      </c>
    </row>
    <row r="179" spans="1:25" x14ac:dyDescent="0.25">
      <c r="A179" s="101">
        <v>126</v>
      </c>
      <c r="B179" s="11" t="s">
        <v>36</v>
      </c>
      <c r="C179" s="7">
        <v>364</v>
      </c>
      <c r="D179" s="3" t="s">
        <v>10</v>
      </c>
      <c r="E179" s="27">
        <v>1230500</v>
      </c>
      <c r="F179" s="115">
        <v>1.4972000000000001</v>
      </c>
      <c r="G179" s="18">
        <v>1842304.6</v>
      </c>
      <c r="H179" s="23" t="s">
        <v>151</v>
      </c>
      <c r="I179" s="57">
        <f t="shared" si="244"/>
        <v>1670145.81</v>
      </c>
      <c r="J179" s="95">
        <v>0.9</v>
      </c>
      <c r="K179" s="95">
        <v>1.0059</v>
      </c>
      <c r="L179" s="19">
        <f t="shared" si="245"/>
        <v>416964.18</v>
      </c>
      <c r="M179" s="39">
        <v>138988.06</v>
      </c>
      <c r="N179" s="95">
        <v>0.90529999999999999</v>
      </c>
      <c r="O179" s="95">
        <v>1.0059</v>
      </c>
      <c r="P179" s="19">
        <f t="shared" si="246"/>
        <v>416959.59</v>
      </c>
      <c r="Q179" s="39">
        <f t="shared" si="247"/>
        <v>138986.53</v>
      </c>
      <c r="R179" s="95">
        <v>0.90780000000000005</v>
      </c>
      <c r="S179" s="95">
        <v>1.0086999999999999</v>
      </c>
      <c r="T179" s="19">
        <f t="shared" si="248"/>
        <v>418111.02</v>
      </c>
      <c r="U179" s="39">
        <f t="shared" si="249"/>
        <v>139370.34</v>
      </c>
      <c r="V179" s="95">
        <v>0.90780000000000005</v>
      </c>
      <c r="W179" s="95">
        <v>1.0086999999999999</v>
      </c>
      <c r="X179" s="19">
        <f t="shared" si="250"/>
        <v>418111.02</v>
      </c>
      <c r="Y179" s="39">
        <f t="shared" si="251"/>
        <v>139370.34</v>
      </c>
    </row>
    <row r="180" spans="1:25" x14ac:dyDescent="0.25">
      <c r="A180" s="101">
        <v>127</v>
      </c>
      <c r="B180" s="11" t="s">
        <v>37</v>
      </c>
      <c r="C180" s="7">
        <v>426</v>
      </c>
      <c r="D180" s="3" t="s">
        <v>10</v>
      </c>
      <c r="E180" s="27">
        <v>1230500</v>
      </c>
      <c r="F180" s="115">
        <v>1.4972000000000001</v>
      </c>
      <c r="G180" s="18">
        <v>1842304.6</v>
      </c>
      <c r="H180" s="22" t="s">
        <v>151</v>
      </c>
      <c r="I180" s="54">
        <f t="shared" si="244"/>
        <v>1329761.6399999999</v>
      </c>
      <c r="J180" s="91">
        <v>0.81</v>
      </c>
      <c r="K180" s="91">
        <v>1.0169999999999999</v>
      </c>
      <c r="L180" s="18">
        <f t="shared" si="245"/>
        <v>379408.83</v>
      </c>
      <c r="M180" s="38">
        <v>126469.61</v>
      </c>
      <c r="N180" s="91">
        <v>0.82379999999999998</v>
      </c>
      <c r="O180" s="91">
        <v>1.0169999999999999</v>
      </c>
      <c r="P180" s="18">
        <f t="shared" si="246"/>
        <v>379422.63</v>
      </c>
      <c r="Q180" s="38">
        <f t="shared" si="247"/>
        <v>126474.21</v>
      </c>
      <c r="R180" s="91">
        <v>0.42</v>
      </c>
      <c r="S180" s="91">
        <v>1</v>
      </c>
      <c r="T180" s="18">
        <f t="shared" si="248"/>
        <v>193441.98</v>
      </c>
      <c r="U180" s="38">
        <f t="shared" si="249"/>
        <v>64480.66</v>
      </c>
      <c r="V180" s="91">
        <v>0.8196</v>
      </c>
      <c r="W180" s="91">
        <v>1.0118</v>
      </c>
      <c r="X180" s="18">
        <f t="shared" si="250"/>
        <v>377488.2</v>
      </c>
      <c r="Y180" s="38">
        <f t="shared" si="251"/>
        <v>125829.4</v>
      </c>
    </row>
    <row r="181" spans="1:25" ht="15.75" customHeight="1" x14ac:dyDescent="0.25">
      <c r="A181" s="140" t="s">
        <v>172</v>
      </c>
      <c r="B181" s="141"/>
      <c r="C181" s="141"/>
      <c r="D181" s="142"/>
      <c r="E181" s="32"/>
      <c r="F181" s="115"/>
      <c r="G181" s="18"/>
      <c r="H181" s="22"/>
      <c r="I181" s="54"/>
      <c r="J181" s="91"/>
      <c r="K181" s="91"/>
      <c r="L181" s="18"/>
      <c r="M181" s="38"/>
      <c r="N181" s="91"/>
      <c r="O181" s="91"/>
      <c r="P181" s="18"/>
      <c r="Q181" s="38"/>
      <c r="R181" s="91"/>
      <c r="S181" s="91"/>
      <c r="T181" s="18"/>
      <c r="U181" s="38"/>
      <c r="V181" s="91"/>
      <c r="W181" s="91"/>
      <c r="X181" s="18"/>
      <c r="Y181" s="38"/>
    </row>
    <row r="182" spans="1:25" x14ac:dyDescent="0.25">
      <c r="A182" s="101">
        <v>128</v>
      </c>
      <c r="B182" s="11" t="s">
        <v>35</v>
      </c>
      <c r="C182" s="7">
        <v>1004</v>
      </c>
      <c r="D182" s="3" t="s">
        <v>10</v>
      </c>
      <c r="E182" s="27">
        <v>2460900</v>
      </c>
      <c r="F182" s="121">
        <v>1.4972000000000001</v>
      </c>
      <c r="G182" s="18">
        <v>3684459.48</v>
      </c>
      <c r="H182" s="23" t="s">
        <v>156</v>
      </c>
      <c r="I182" s="57">
        <f t="shared" ref="I182" si="252">L182+P182+T182+X182</f>
        <v>2167185.2399999998</v>
      </c>
      <c r="J182" s="95">
        <v>0.56999999999999995</v>
      </c>
      <c r="K182" s="95">
        <v>1.0305</v>
      </c>
      <c r="L182" s="19">
        <f t="shared" ref="L182" si="253">ROUND(M182*3,2)</f>
        <v>541049.06999999995</v>
      </c>
      <c r="M182" s="39">
        <v>180349.69</v>
      </c>
      <c r="N182" s="95">
        <v>0.58740000000000003</v>
      </c>
      <c r="O182" s="95">
        <v>1.0305</v>
      </c>
      <c r="P182" s="19">
        <f t="shared" ref="P182" si="254">ROUND(Q182*3,2)</f>
        <v>541062.87</v>
      </c>
      <c r="Q182" s="39">
        <f>ROUND(G182*N182/12,2)</f>
        <v>180354.29</v>
      </c>
      <c r="R182" s="95">
        <v>0.58899999999999997</v>
      </c>
      <c r="S182" s="95">
        <v>1.0334000000000001</v>
      </c>
      <c r="T182" s="19">
        <f t="shared" ref="T182" si="255">ROUND(U182*3,2)</f>
        <v>542536.65</v>
      </c>
      <c r="U182" s="39">
        <f t="shared" ref="U182" si="256">ROUND(G182*R182/12,2)</f>
        <v>180845.55</v>
      </c>
      <c r="V182" s="95">
        <v>0.58899999999999997</v>
      </c>
      <c r="W182" s="95">
        <v>1.0334000000000001</v>
      </c>
      <c r="X182" s="19">
        <f t="shared" ref="X182" si="257">ROUND(Y182*3,2)</f>
        <v>542536.65</v>
      </c>
      <c r="Y182" s="39">
        <f t="shared" ref="Y182" si="258">ROUND(G182*V182/12,2)</f>
        <v>180845.55</v>
      </c>
    </row>
    <row r="183" spans="1:25" ht="24" customHeight="1" x14ac:dyDescent="0.25">
      <c r="A183" s="146" t="s">
        <v>137</v>
      </c>
      <c r="B183" s="147"/>
      <c r="C183" s="16">
        <f>SUM(C185:C191)</f>
        <v>3344</v>
      </c>
      <c r="D183" s="25"/>
      <c r="E183" s="33"/>
      <c r="F183" s="116"/>
      <c r="G183" s="28">
        <f>SUM(G185:G191)</f>
        <v>12895982.48</v>
      </c>
      <c r="H183" s="22"/>
      <c r="I183" s="55">
        <f>SUM(I185:I191)</f>
        <v>8479881.1500000004</v>
      </c>
      <c r="J183" s="92"/>
      <c r="K183" s="92"/>
      <c r="L183" s="28">
        <f t="shared" ref="L183:M183" si="259">SUM(L185:L191)</f>
        <v>2198384.3099999996</v>
      </c>
      <c r="M183" s="52">
        <f t="shared" si="259"/>
        <v>732794.77</v>
      </c>
      <c r="N183" s="92"/>
      <c r="O183" s="92"/>
      <c r="P183" s="28">
        <f t="shared" ref="P183:Q183" si="260">SUM(P185:P191)</f>
        <v>2009795.91</v>
      </c>
      <c r="Q183" s="52">
        <f t="shared" si="260"/>
        <v>669931.97</v>
      </c>
      <c r="R183" s="92"/>
      <c r="S183" s="92"/>
      <c r="T183" s="28">
        <f t="shared" ref="T183:U183" si="261">SUM(T185:T191)</f>
        <v>2133731.94</v>
      </c>
      <c r="U183" s="52">
        <f t="shared" si="261"/>
        <v>711243.98</v>
      </c>
      <c r="V183" s="92"/>
      <c r="W183" s="92"/>
      <c r="X183" s="28">
        <f t="shared" ref="X183:Y183" si="262">SUM(X185:X191)</f>
        <v>2137968.9900000002</v>
      </c>
      <c r="Y183" s="52">
        <f t="shared" si="262"/>
        <v>712656.33</v>
      </c>
    </row>
    <row r="184" spans="1:25" ht="15.75" customHeight="1" x14ac:dyDescent="0.25">
      <c r="A184" s="140" t="s">
        <v>171</v>
      </c>
      <c r="B184" s="141"/>
      <c r="C184" s="141"/>
      <c r="D184" s="142"/>
      <c r="E184" s="10"/>
      <c r="F184" s="115"/>
      <c r="G184" s="18"/>
      <c r="H184" s="22"/>
      <c r="I184" s="54"/>
      <c r="J184" s="91"/>
      <c r="K184" s="91"/>
      <c r="L184" s="18"/>
      <c r="M184" s="38"/>
      <c r="N184" s="91"/>
      <c r="O184" s="91"/>
      <c r="P184" s="18"/>
      <c r="Q184" s="38"/>
      <c r="R184" s="91"/>
      <c r="S184" s="91"/>
      <c r="T184" s="18"/>
      <c r="U184" s="38"/>
      <c r="V184" s="91"/>
      <c r="W184" s="91"/>
      <c r="X184" s="18"/>
      <c r="Y184" s="38"/>
    </row>
    <row r="185" spans="1:25" x14ac:dyDescent="0.25">
      <c r="A185" s="101">
        <v>129</v>
      </c>
      <c r="B185" s="12" t="s">
        <v>57</v>
      </c>
      <c r="C185" s="15">
        <v>241</v>
      </c>
      <c r="D185" s="3" t="s">
        <v>10</v>
      </c>
      <c r="E185" s="27">
        <v>1230500</v>
      </c>
      <c r="F185" s="121">
        <v>1.4972000000000001</v>
      </c>
      <c r="G185" s="18">
        <v>1842304.6</v>
      </c>
      <c r="H185" s="22" t="s">
        <v>151</v>
      </c>
      <c r="I185" s="54">
        <f t="shared" ref="I185:I189" si="263">L185+P185+T185+X185</f>
        <v>1502245.11</v>
      </c>
      <c r="J185" s="91">
        <v>0.81</v>
      </c>
      <c r="K185" s="91">
        <v>1.0065</v>
      </c>
      <c r="L185" s="18">
        <f t="shared" ref="L185:L189" si="264">ROUND(M185*3,2)</f>
        <v>375491.61</v>
      </c>
      <c r="M185" s="38">
        <v>125163.87</v>
      </c>
      <c r="N185" s="91">
        <v>0.81530000000000002</v>
      </c>
      <c r="O185" s="91">
        <v>1.0065</v>
      </c>
      <c r="P185" s="18">
        <f t="shared" ref="P185:P189" si="265">ROUND(Q185*3,2)</f>
        <v>375507.75</v>
      </c>
      <c r="Q185" s="38">
        <f t="shared" ref="Q185:Q189" si="266">ROUND(G185*N185/12,2)</f>
        <v>125169.25</v>
      </c>
      <c r="R185" s="91">
        <v>0.81620000000000004</v>
      </c>
      <c r="S185" s="91">
        <v>1.0076000000000001</v>
      </c>
      <c r="T185" s="18">
        <f t="shared" ref="T185:T189" si="267">ROUND(U185*3,2)</f>
        <v>375922.26</v>
      </c>
      <c r="U185" s="38">
        <f t="shared" ref="U185:U189" si="268">ROUND(G185*R185/12,2)</f>
        <v>125307.42</v>
      </c>
      <c r="V185" s="91">
        <v>0.81489999999999996</v>
      </c>
      <c r="W185" s="91">
        <v>1.006</v>
      </c>
      <c r="X185" s="18">
        <f t="shared" ref="X185:X189" si="269">ROUND(Y185*3,2)</f>
        <v>375323.49</v>
      </c>
      <c r="Y185" s="38">
        <f t="shared" ref="Y185:Y189" si="270">ROUND(G185*V185/12,2)</f>
        <v>125107.83</v>
      </c>
    </row>
    <row r="186" spans="1:25" x14ac:dyDescent="0.25">
      <c r="A186" s="101">
        <v>130</v>
      </c>
      <c r="B186" s="12" t="s">
        <v>58</v>
      </c>
      <c r="C186" s="15">
        <v>351</v>
      </c>
      <c r="D186" s="3" t="s">
        <v>10</v>
      </c>
      <c r="E186" s="27">
        <v>1230500</v>
      </c>
      <c r="F186" s="121">
        <v>1.4972000000000001</v>
      </c>
      <c r="G186" s="18">
        <v>1842304.6</v>
      </c>
      <c r="H186" s="22" t="s">
        <v>151</v>
      </c>
      <c r="I186" s="54">
        <f t="shared" si="263"/>
        <v>773767.92</v>
      </c>
      <c r="J186" s="91">
        <v>0.42</v>
      </c>
      <c r="K186" s="91">
        <v>1</v>
      </c>
      <c r="L186" s="18">
        <f t="shared" si="264"/>
        <v>193441.98</v>
      </c>
      <c r="M186" s="38">
        <v>64480.66</v>
      </c>
      <c r="N186" s="91">
        <v>0.42</v>
      </c>
      <c r="O186" s="91">
        <v>1</v>
      </c>
      <c r="P186" s="18">
        <f t="shared" si="265"/>
        <v>193441.98</v>
      </c>
      <c r="Q186" s="38">
        <f t="shared" si="266"/>
        <v>64480.66</v>
      </c>
      <c r="R186" s="91">
        <v>0.42</v>
      </c>
      <c r="S186" s="91">
        <v>1</v>
      </c>
      <c r="T186" s="18">
        <f t="shared" si="267"/>
        <v>193441.98</v>
      </c>
      <c r="U186" s="38">
        <f t="shared" si="268"/>
        <v>64480.66</v>
      </c>
      <c r="V186" s="91">
        <v>0.42</v>
      </c>
      <c r="W186" s="91">
        <v>1</v>
      </c>
      <c r="X186" s="18">
        <f t="shared" si="269"/>
        <v>193441.98</v>
      </c>
      <c r="Y186" s="38">
        <f t="shared" si="270"/>
        <v>64480.66</v>
      </c>
    </row>
    <row r="187" spans="1:25" x14ac:dyDescent="0.25">
      <c r="A187" s="101">
        <v>131</v>
      </c>
      <c r="B187" s="12" t="s">
        <v>59</v>
      </c>
      <c r="C187" s="7">
        <v>398</v>
      </c>
      <c r="D187" s="3" t="s">
        <v>10</v>
      </c>
      <c r="E187" s="27">
        <v>1230500</v>
      </c>
      <c r="F187" s="121">
        <v>1.4972000000000001</v>
      </c>
      <c r="G187" s="18">
        <v>1842304.6</v>
      </c>
      <c r="H187" s="22" t="s">
        <v>151</v>
      </c>
      <c r="I187" s="54">
        <f t="shared" si="263"/>
        <v>1503530.58</v>
      </c>
      <c r="J187" s="91">
        <v>0.81</v>
      </c>
      <c r="K187" s="91">
        <v>1.0076000000000001</v>
      </c>
      <c r="L187" s="18">
        <f t="shared" si="264"/>
        <v>375901.98</v>
      </c>
      <c r="M187" s="38">
        <v>125300.66</v>
      </c>
      <c r="N187" s="91">
        <v>0.81620000000000004</v>
      </c>
      <c r="O187" s="91">
        <v>1.0076000000000001</v>
      </c>
      <c r="P187" s="18">
        <f t="shared" si="265"/>
        <v>375922.26</v>
      </c>
      <c r="Q187" s="38">
        <f t="shared" si="266"/>
        <v>125307.42</v>
      </c>
      <c r="R187" s="91">
        <v>0.81699999999999995</v>
      </c>
      <c r="S187" s="91">
        <v>1.0085999999999999</v>
      </c>
      <c r="T187" s="18">
        <f t="shared" si="267"/>
        <v>376290.72</v>
      </c>
      <c r="U187" s="38">
        <f t="shared" si="268"/>
        <v>125430.24</v>
      </c>
      <c r="V187" s="91">
        <v>0.81510000000000005</v>
      </c>
      <c r="W187" s="91">
        <v>1.0063</v>
      </c>
      <c r="X187" s="18">
        <f t="shared" si="269"/>
        <v>375415.62</v>
      </c>
      <c r="Y187" s="38">
        <f t="shared" si="270"/>
        <v>125138.54</v>
      </c>
    </row>
    <row r="188" spans="1:25" x14ac:dyDescent="0.25">
      <c r="A188" s="101">
        <v>132</v>
      </c>
      <c r="B188" s="10" t="s">
        <v>148</v>
      </c>
      <c r="C188" s="7">
        <v>608</v>
      </c>
      <c r="D188" s="3" t="s">
        <v>10</v>
      </c>
      <c r="E188" s="27">
        <v>1230500</v>
      </c>
      <c r="F188" s="121">
        <v>1.4972000000000001</v>
      </c>
      <c r="G188" s="18">
        <v>1842304.6</v>
      </c>
      <c r="H188" s="22" t="s">
        <v>151</v>
      </c>
      <c r="I188" s="54">
        <f t="shared" si="263"/>
        <v>962383.53</v>
      </c>
      <c r="J188" s="91">
        <v>0.81</v>
      </c>
      <c r="K188" s="91">
        <v>1.0241</v>
      </c>
      <c r="L188" s="18">
        <f t="shared" si="264"/>
        <v>382057.59</v>
      </c>
      <c r="M188" s="38">
        <v>127352.53</v>
      </c>
      <c r="N188" s="91">
        <v>0.42</v>
      </c>
      <c r="O188" s="91">
        <v>1</v>
      </c>
      <c r="P188" s="18">
        <f t="shared" si="265"/>
        <v>193441.98</v>
      </c>
      <c r="Q188" s="38">
        <f t="shared" si="266"/>
        <v>64480.66</v>
      </c>
      <c r="R188" s="91">
        <v>0.42</v>
      </c>
      <c r="S188" s="91">
        <v>1</v>
      </c>
      <c r="T188" s="18">
        <f t="shared" si="267"/>
        <v>193441.98</v>
      </c>
      <c r="U188" s="38">
        <f t="shared" si="268"/>
        <v>64480.66</v>
      </c>
      <c r="V188" s="91">
        <v>0.42</v>
      </c>
      <c r="W188" s="91">
        <v>1</v>
      </c>
      <c r="X188" s="18">
        <f t="shared" si="269"/>
        <v>193441.98</v>
      </c>
      <c r="Y188" s="38">
        <f t="shared" si="270"/>
        <v>64480.66</v>
      </c>
    </row>
    <row r="189" spans="1:25" x14ac:dyDescent="0.25">
      <c r="A189" s="101">
        <v>133</v>
      </c>
      <c r="B189" s="10" t="s">
        <v>60</v>
      </c>
      <c r="C189" s="7">
        <v>560</v>
      </c>
      <c r="D189" s="3" t="s">
        <v>10</v>
      </c>
      <c r="E189" s="27">
        <v>1230500</v>
      </c>
      <c r="F189" s="121">
        <v>1.4972000000000001</v>
      </c>
      <c r="G189" s="18">
        <v>1842304.6</v>
      </c>
      <c r="H189" s="22" t="s">
        <v>151</v>
      </c>
      <c r="I189" s="54">
        <f t="shared" si="263"/>
        <v>1492266.72</v>
      </c>
      <c r="J189" s="91">
        <v>0.81</v>
      </c>
      <c r="K189" s="91">
        <v>1</v>
      </c>
      <c r="L189" s="18">
        <f t="shared" si="264"/>
        <v>373066.68</v>
      </c>
      <c r="M189" s="38">
        <v>124355.56</v>
      </c>
      <c r="N189" s="91">
        <v>0.81</v>
      </c>
      <c r="O189" s="91">
        <v>1</v>
      </c>
      <c r="P189" s="18">
        <f t="shared" si="265"/>
        <v>373066.68</v>
      </c>
      <c r="Q189" s="38">
        <f t="shared" si="266"/>
        <v>124355.56</v>
      </c>
      <c r="R189" s="91">
        <v>0.81</v>
      </c>
      <c r="S189" s="91">
        <v>1</v>
      </c>
      <c r="T189" s="18">
        <f t="shared" si="267"/>
        <v>373066.68</v>
      </c>
      <c r="U189" s="38">
        <f t="shared" si="268"/>
        <v>124355.56</v>
      </c>
      <c r="V189" s="91">
        <v>0.81</v>
      </c>
      <c r="W189" s="91">
        <v>1</v>
      </c>
      <c r="X189" s="18">
        <f t="shared" si="269"/>
        <v>373066.68</v>
      </c>
      <c r="Y189" s="38">
        <f t="shared" si="270"/>
        <v>124355.56</v>
      </c>
    </row>
    <row r="190" spans="1:25" ht="15.75" customHeight="1" x14ac:dyDescent="0.25">
      <c r="A190" s="140" t="s">
        <v>172</v>
      </c>
      <c r="B190" s="141"/>
      <c r="C190" s="141"/>
      <c r="D190" s="142"/>
      <c r="E190" s="32"/>
      <c r="F190" s="115"/>
      <c r="G190" s="18"/>
      <c r="H190" s="22"/>
      <c r="I190" s="54"/>
      <c r="J190" s="91"/>
      <c r="K190" s="91"/>
      <c r="L190" s="18"/>
      <c r="M190" s="38"/>
      <c r="N190" s="91"/>
      <c r="O190" s="91"/>
      <c r="P190" s="18"/>
      <c r="Q190" s="38"/>
      <c r="R190" s="91"/>
      <c r="S190" s="91"/>
      <c r="T190" s="18"/>
      <c r="U190" s="38"/>
      <c r="V190" s="91"/>
      <c r="W190" s="91"/>
      <c r="X190" s="18"/>
      <c r="Y190" s="38"/>
    </row>
    <row r="191" spans="1:25" ht="16.5" thickBot="1" x14ac:dyDescent="0.3">
      <c r="A191" s="108">
        <v>134</v>
      </c>
      <c r="B191" s="58" t="s">
        <v>61</v>
      </c>
      <c r="C191" s="109">
        <v>1186</v>
      </c>
      <c r="D191" s="110" t="s">
        <v>10</v>
      </c>
      <c r="E191" s="80">
        <v>2460900</v>
      </c>
      <c r="F191" s="122">
        <v>1.4972000000000001</v>
      </c>
      <c r="G191" s="61">
        <v>3684459.48</v>
      </c>
      <c r="H191" s="59" t="s">
        <v>151</v>
      </c>
      <c r="I191" s="60">
        <f t="shared" ref="I191" si="271">L191+P191+T191+X191</f>
        <v>2245687.29</v>
      </c>
      <c r="J191" s="96">
        <v>0.51</v>
      </c>
      <c r="K191" s="96">
        <v>1.0609999999999999</v>
      </c>
      <c r="L191" s="61">
        <f t="shared" ref="L191" si="272">ROUND(M191*3,2)</f>
        <v>498424.47</v>
      </c>
      <c r="M191" s="62">
        <v>166141.49</v>
      </c>
      <c r="N191" s="96">
        <v>0.54110000000000003</v>
      </c>
      <c r="O191" s="96">
        <v>1.0609999999999999</v>
      </c>
      <c r="P191" s="61">
        <f t="shared" ref="P191" si="273">ROUND(Q191*3,2)</f>
        <v>498415.26</v>
      </c>
      <c r="Q191" s="62">
        <f>ROUND(G191*N191/12,2)</f>
        <v>166138.42000000001</v>
      </c>
      <c r="R191" s="96">
        <v>0.67479999999999996</v>
      </c>
      <c r="S191" s="96">
        <v>1.0544</v>
      </c>
      <c r="T191" s="61">
        <f t="shared" ref="T191" si="274">ROUND(U191*3,2)</f>
        <v>621568.31999999995</v>
      </c>
      <c r="U191" s="62">
        <f t="shared" ref="U191" si="275">ROUND(G191*R191/12,2)</f>
        <v>207189.44</v>
      </c>
      <c r="V191" s="96">
        <v>0.68100000000000005</v>
      </c>
      <c r="W191" s="96">
        <v>1.0640000000000001</v>
      </c>
      <c r="X191" s="61">
        <f t="shared" ref="X191" si="276">ROUND(Y191*3,2)</f>
        <v>627279.24</v>
      </c>
      <c r="Y191" s="62">
        <f t="shared" ref="Y191" si="277">ROUND(G191*V191/12,2)</f>
        <v>209093.08</v>
      </c>
    </row>
    <row r="192" spans="1:25" ht="16.5" customHeight="1" thickBot="1" x14ac:dyDescent="0.3">
      <c r="A192" s="143" t="s">
        <v>159</v>
      </c>
      <c r="B192" s="144"/>
      <c r="C192" s="63">
        <f>C13+C24+C47+C59+C71+C84+C94+C105+C110+C117+C136+C150+C163+C174+C183</f>
        <v>39375</v>
      </c>
      <c r="D192" s="48"/>
      <c r="E192" s="64"/>
      <c r="F192" s="65"/>
      <c r="G192" s="68">
        <f>G13+G24+G47+G59+G71+G84+G94+G105+G110+G117+G136+G150+G163+G174+G183</f>
        <v>274755135.39999998</v>
      </c>
      <c r="H192" s="66"/>
      <c r="I192" s="67">
        <f>I13+I24+I47+I59+I71+I84+I94+I105+I110+I117+I136+I150+I163+I174+I183</f>
        <v>190059511.38000003</v>
      </c>
      <c r="J192" s="68"/>
      <c r="K192" s="68"/>
      <c r="L192" s="68">
        <f>L13+L24+L47+L59+L71+L84+L94+L105+L110+L117+L136+L150+L163+L174+L183</f>
        <v>47736122.130000003</v>
      </c>
      <c r="M192" s="69">
        <f>M13+M24+M47+M59+M71+M84+M94+M105+M110+M117+M136+M150+M163+M174+M183</f>
        <v>15912040.710000001</v>
      </c>
      <c r="N192" s="68"/>
      <c r="O192" s="68"/>
      <c r="P192" s="68">
        <f>P13+P24+P47+P59+P71+P84+P94+P105+P110+P117+P136+P150+P163+P174+P183</f>
        <v>47652296.369999997</v>
      </c>
      <c r="Q192" s="69">
        <f>Q13+Q24+Q47+Q59+Q71+Q84+Q94+Q105+Q110+Q117+Q136+Q150+Q163+Q174+Q183</f>
        <v>15884098.790000001</v>
      </c>
      <c r="R192" s="68"/>
      <c r="S192" s="68"/>
      <c r="T192" s="68">
        <f>T13+T24+T47+T59+T71+T84+T94+T105+T110+T117+T136+T150+T163+T174+T183</f>
        <v>46956557.129999995</v>
      </c>
      <c r="U192" s="69">
        <f>U13+U24+U47+U59+U71+U84+U94+U105+U110+U117+U136+U150+U163+U174+U183</f>
        <v>15652185.709999999</v>
      </c>
      <c r="V192" s="68"/>
      <c r="W192" s="68"/>
      <c r="X192" s="68">
        <f>X13+X24+X47+X59+X71+X84+X94+X105+X110+X117+X136+X150+X163+X174+X183</f>
        <v>47714535.75</v>
      </c>
      <c r="Y192" s="69">
        <f>Y13+Y24+Y47+Y59+Y71+Y84+Y94+Y105+Y110+Y117+Y136+Y150+Y163+Y174+Y183</f>
        <v>15904845.250000002</v>
      </c>
    </row>
    <row r="193" spans="3:25" ht="18.75" x14ac:dyDescent="0.25">
      <c r="C193" s="145" t="s">
        <v>155</v>
      </c>
      <c r="D193" s="145"/>
      <c r="E193" s="145"/>
      <c r="F193" s="145"/>
      <c r="G193" s="145"/>
      <c r="H193" s="145"/>
    </row>
    <row r="194" spans="3:25" ht="18.75" x14ac:dyDescent="0.25">
      <c r="C194" s="111" t="s">
        <v>153</v>
      </c>
      <c r="D194" s="71"/>
      <c r="E194" s="71"/>
      <c r="F194" s="71"/>
      <c r="G194" s="85"/>
      <c r="H194" s="81">
        <v>0.8</v>
      </c>
      <c r="Y194" s="125"/>
    </row>
    <row r="195" spans="3:25" ht="18.75" x14ac:dyDescent="0.25">
      <c r="C195" s="111" t="s">
        <v>154</v>
      </c>
      <c r="D195" s="71"/>
      <c r="E195" s="71"/>
      <c r="F195" s="71"/>
      <c r="G195" s="85"/>
      <c r="H195" s="81">
        <v>0.2</v>
      </c>
    </row>
    <row r="196" spans="3:25" ht="27" customHeight="1" x14ac:dyDescent="0.25">
      <c r="C196" s="139" t="s">
        <v>179</v>
      </c>
      <c r="D196" s="139"/>
      <c r="E196" s="139"/>
      <c r="F196" s="139"/>
      <c r="G196" s="139"/>
      <c r="H196" s="139"/>
      <c r="I196" s="139"/>
    </row>
    <row r="197" spans="3:25" x14ac:dyDescent="0.25">
      <c r="G197" s="124"/>
    </row>
    <row r="198" spans="3:25" x14ac:dyDescent="0.25">
      <c r="G198" s="124"/>
    </row>
  </sheetData>
  <mergeCells count="76">
    <mergeCell ref="A175:D175"/>
    <mergeCell ref="A154:D154"/>
    <mergeCell ref="A47:B47"/>
    <mergeCell ref="A13:B13"/>
    <mergeCell ref="A139:D139"/>
    <mergeCell ref="A31:D31"/>
    <mergeCell ref="A95:D95"/>
    <mergeCell ref="A48:D48"/>
    <mergeCell ref="A51:D51"/>
    <mergeCell ref="A59:B59"/>
    <mergeCell ref="A60:D60"/>
    <mergeCell ref="A71:B71"/>
    <mergeCell ref="D2:G2"/>
    <mergeCell ref="C6:M6"/>
    <mergeCell ref="A8:A11"/>
    <mergeCell ref="B8:B11"/>
    <mergeCell ref="C8:C11"/>
    <mergeCell ref="D8:D11"/>
    <mergeCell ref="E8:E11"/>
    <mergeCell ref="F8:F11"/>
    <mergeCell ref="J9:J11"/>
    <mergeCell ref="L9:M10"/>
    <mergeCell ref="J8:M8"/>
    <mergeCell ref="H8:H11"/>
    <mergeCell ref="I8:I11"/>
    <mergeCell ref="G8:G11"/>
    <mergeCell ref="L5:Q5"/>
    <mergeCell ref="A14:D14"/>
    <mergeCell ref="A18:D18"/>
    <mergeCell ref="A24:B24"/>
    <mergeCell ref="A25:D25"/>
    <mergeCell ref="A94:B94"/>
    <mergeCell ref="A72:D72"/>
    <mergeCell ref="A77:D77"/>
    <mergeCell ref="A84:B84"/>
    <mergeCell ref="A85:D85"/>
    <mergeCell ref="A87:D87"/>
    <mergeCell ref="A105:B105"/>
    <mergeCell ref="A106:D106"/>
    <mergeCell ref="A110:B110"/>
    <mergeCell ref="A111:D111"/>
    <mergeCell ref="A117:B117"/>
    <mergeCell ref="A137:D137"/>
    <mergeCell ref="A161:D161"/>
    <mergeCell ref="A118:D118"/>
    <mergeCell ref="A121:D121"/>
    <mergeCell ref="A134:D134"/>
    <mergeCell ref="A136:B136"/>
    <mergeCell ref="C196:I196"/>
    <mergeCell ref="A190:D190"/>
    <mergeCell ref="A192:B192"/>
    <mergeCell ref="C193:H193"/>
    <mergeCell ref="K9:K11"/>
    <mergeCell ref="A166:D166"/>
    <mergeCell ref="A174:B174"/>
    <mergeCell ref="A177:D177"/>
    <mergeCell ref="A181:D181"/>
    <mergeCell ref="A183:B183"/>
    <mergeCell ref="A184:D184"/>
    <mergeCell ref="A150:B150"/>
    <mergeCell ref="A151:D151"/>
    <mergeCell ref="A163:B163"/>
    <mergeCell ref="A164:D164"/>
    <mergeCell ref="A148:D148"/>
    <mergeCell ref="V8:Y8"/>
    <mergeCell ref="V9:V11"/>
    <mergeCell ref="W9:W11"/>
    <mergeCell ref="X9:Y10"/>
    <mergeCell ref="N8:Q8"/>
    <mergeCell ref="N9:N11"/>
    <mergeCell ref="O9:O11"/>
    <mergeCell ref="P9:Q10"/>
    <mergeCell ref="R8:U8"/>
    <mergeCell ref="R9:R11"/>
    <mergeCell ref="S9:S11"/>
    <mergeCell ref="T9:U10"/>
  </mergeCells>
  <pageMargins left="0.31496062992125984" right="0.11811023622047245" top="0.35433070866141736" bottom="0.35433070866141736" header="0" footer="0"/>
  <pageSetup paperSize="9" scale="55" fitToHeight="1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 повышающим коэф</vt:lpstr>
      <vt:lpstr>'с повышающим коэф'!Заголовки_для_печати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nikulina_ov</dc:creator>
  <cp:lastModifiedBy>Татьяна В. Козлова</cp:lastModifiedBy>
  <cp:lastPrinted>2024-10-28T10:47:56Z</cp:lastPrinted>
  <dcterms:created xsi:type="dcterms:W3CDTF">2019-11-15T09:52:30Z</dcterms:created>
  <dcterms:modified xsi:type="dcterms:W3CDTF">2024-10-28T10:48:03Z</dcterms:modified>
</cp:coreProperties>
</file>